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theme/themeOverride2.xml" ContentType="application/vnd.openxmlformats-officedocument.themeOverrid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KREA ENERGIA\Asesoria CNE Licitacion 610-24-LQ24\Desarrollo Estudio\Informe de Avance N° 3\Anexos Informe\Anexo 1\"/>
    </mc:Choice>
  </mc:AlternateContent>
  <xr:revisionPtr revIDLastSave="0" documentId="13_ncr:1_{155BCF2C-6888-4D1E-BD6A-89259AFC5C7B}" xr6:coauthVersionLast="47" xr6:coauthVersionMax="47" xr10:uidLastSave="{00000000-0000-0000-0000-000000000000}"/>
  <bookViews>
    <workbookView xWindow="-108" yWindow="-108" windowWidth="23256" windowHeight="12456" tabRatio="658" firstSheet="1" activeTab="1" xr2:uid="{00000000-000D-0000-FFFF-FFFF00000000}"/>
  </bookViews>
  <sheets>
    <sheet name="Var Index" sheetId="13" state="hidden" r:id="rId1"/>
    <sheet name="Indexadores" sheetId="1" r:id="rId2"/>
    <sheet name="PPI" sheetId="7" r:id="rId3"/>
    <sheet name="PPI Turb" sheetId="8" r:id="rId4"/>
    <sheet name="PPI Motor" sheetId="12" r:id="rId5"/>
    <sheet name="PPI Switch" sheetId="9" r:id="rId6"/>
    <sheet name="PPI Ac" sheetId="10" r:id="rId7"/>
    <sheet name="PPI Al" sheetId="11" r:id="rId8"/>
    <sheet name="PVXchange" sheetId="14" r:id="rId9"/>
    <sheet name="Precio CU" sheetId="2" r:id="rId10"/>
    <sheet name="IPC" sheetId="15" r:id="rId11"/>
    <sheet name="IRENA Eolico" sheetId="16" state="hidden" r:id="rId12"/>
    <sheet name="Irena Eólico" sheetId="18" r:id="rId13"/>
    <sheet name="NREL Battery" sheetId="17" r:id="rId14"/>
  </sheets>
  <externalReferences>
    <externalReference r:id="rId15"/>
    <externalReference r:id="rId16"/>
    <externalReference r:id="rId17"/>
  </externalReferences>
  <definedNames>
    <definedName name="_Order1" hidden="1">0</definedName>
    <definedName name="Barras150">#REF!</definedName>
    <definedName name="Barras300" localSheetId="12">'[1]R ACT 300 MW_220 kV TG'!$C$15:$S$15</definedName>
    <definedName name="Barras300">#REF!</definedName>
    <definedName name="Barras70" localSheetId="12">'[2]R. ACT_70 MW_220 kV_PE_BESS'!$C$15:$D$15</definedName>
    <definedName name="Barras70">'[3]R ACT  70 MW_220 kV SHPE+BESS'!$C$15:$G$15</definedName>
    <definedName name="HTML_CodePage" hidden="1">1252</definedName>
    <definedName name="HTML_Control" localSheetId="12" hidden="1">{"'RELATÓRIO'!$A$1:$E$20","'RELATÓRIO'!$A$22:$D$34","'INTERNET'!$A$31:$G$58","'INTERNET'!$A$1:$G$28","'SÉRIE HISTÓRICA'!$A$167:$H$212","'SÉRIE HISTÓRICA'!$A$56:$H$101"}</definedName>
    <definedName name="HTML_Control" hidden="1">{"'RELATÓRIO'!$A$1:$E$20","'RELATÓRIO'!$A$22:$D$34","'INTERNET'!$A$31:$G$58","'INTERNET'!$A$1:$G$28","'SÉRIE HISTÓRICA'!$A$167:$H$212","'SÉRIE HISTÓRICA'!$A$56:$H$101"}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"C:\DIVULGAÇÃO INPC IPCA 2001\inpc0501.htm"</definedName>
    <definedName name="HTML_Title" hidden="1">""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4" i="17" l="1"/>
  <c r="Q9" i="17"/>
  <c r="Q10" i="17"/>
  <c r="Q11" i="17"/>
  <c r="Q12" i="17"/>
  <c r="Q13" i="17"/>
  <c r="Q8" i="17"/>
  <c r="M167" i="14" l="1"/>
  <c r="M165" i="14"/>
  <c r="L97" i="1" l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7" i="1"/>
  <c r="L158" i="1"/>
  <c r="L159" i="1"/>
  <c r="L160" i="1"/>
  <c r="L167" i="1"/>
  <c r="L172" i="1"/>
  <c r="L173" i="1"/>
  <c r="L174" i="1"/>
  <c r="L175" i="1"/>
  <c r="L176" i="1"/>
  <c r="L177" i="1"/>
  <c r="L178" i="1"/>
  <c r="L179" i="1"/>
  <c r="L96" i="1"/>
  <c r="R4" i="17"/>
  <c r="R5" i="17"/>
  <c r="R6" i="17"/>
  <c r="R7" i="17"/>
  <c r="R8" i="17"/>
  <c r="L161" i="1" s="1"/>
  <c r="R9" i="17"/>
  <c r="L168" i="1" s="1"/>
  <c r="R3" i="17"/>
  <c r="N31" i="17"/>
  <c r="N30" i="17"/>
  <c r="N29" i="17"/>
  <c r="N28" i="17"/>
  <c r="N27" i="17"/>
  <c r="N26" i="17"/>
  <c r="N25" i="17"/>
  <c r="N24" i="17"/>
  <c r="N23" i="17"/>
  <c r="N22" i="17"/>
  <c r="N21" i="17"/>
  <c r="N20" i="17"/>
  <c r="N19" i="17"/>
  <c r="N18" i="17"/>
  <c r="N17" i="17"/>
  <c r="N15" i="17"/>
  <c r="N14" i="17"/>
  <c r="N13" i="17"/>
  <c r="N12" i="17"/>
  <c r="N11" i="17"/>
  <c r="N10" i="17"/>
  <c r="N9" i="17"/>
  <c r="N8" i="17"/>
  <c r="N7" i="17"/>
  <c r="Q7" i="17"/>
  <c r="N6" i="17"/>
  <c r="Q6" i="17"/>
  <c r="N5" i="17"/>
  <c r="I5" i="17"/>
  <c r="N16" i="17" s="1"/>
  <c r="Q5" i="17"/>
  <c r="N4" i="17"/>
  <c r="I4" i="17"/>
  <c r="Q4" i="17"/>
  <c r="N3" i="17"/>
  <c r="I3" i="17"/>
  <c r="L171" i="1" l="1"/>
  <c r="L170" i="1"/>
  <c r="L169" i="1"/>
  <c r="L156" i="1"/>
  <c r="L166" i="1"/>
  <c r="L165" i="1"/>
  <c r="L164" i="1"/>
  <c r="L163" i="1"/>
  <c r="L162" i="1"/>
  <c r="B127" i="18"/>
  <c r="B126" i="18"/>
  <c r="B125" i="18"/>
  <c r="B124" i="18"/>
  <c r="B123" i="18"/>
  <c r="B122" i="18"/>
  <c r="B121" i="18"/>
  <c r="B120" i="18"/>
  <c r="B119" i="18"/>
  <c r="B118" i="18"/>
  <c r="B117" i="18"/>
  <c r="B116" i="18"/>
  <c r="B115" i="18"/>
  <c r="B114" i="18"/>
  <c r="B113" i="18"/>
  <c r="B112" i="18"/>
  <c r="B111" i="18"/>
  <c r="B110" i="18"/>
  <c r="B109" i="18"/>
  <c r="B108" i="18"/>
  <c r="B107" i="18"/>
  <c r="B106" i="18"/>
  <c r="B105" i="18"/>
  <c r="B104" i="18"/>
  <c r="B103" i="18"/>
  <c r="B102" i="18"/>
  <c r="B101" i="18"/>
  <c r="B100" i="18"/>
  <c r="B99" i="18"/>
  <c r="B98" i="18"/>
  <c r="B97" i="18"/>
  <c r="B96" i="18"/>
  <c r="B95" i="18"/>
  <c r="B94" i="18"/>
  <c r="B93" i="18"/>
  <c r="B92" i="18"/>
  <c r="B91" i="18"/>
  <c r="B90" i="18"/>
  <c r="B89" i="18"/>
  <c r="B88" i="18"/>
  <c r="B87" i="18"/>
  <c r="B86" i="18"/>
  <c r="B85" i="18"/>
  <c r="B84" i="18"/>
  <c r="B83" i="18"/>
  <c r="B82" i="18"/>
  <c r="B81" i="18"/>
  <c r="B80" i="18"/>
  <c r="B79" i="18"/>
  <c r="B78" i="18"/>
  <c r="B77" i="18"/>
  <c r="B76" i="18"/>
  <c r="B75" i="18"/>
  <c r="B74" i="18"/>
  <c r="B73" i="18"/>
  <c r="B72" i="18"/>
  <c r="B71" i="18"/>
  <c r="B70" i="18"/>
  <c r="B69" i="18"/>
  <c r="B68" i="18"/>
  <c r="B67" i="18"/>
  <c r="B66" i="18"/>
  <c r="B65" i="18"/>
  <c r="B64" i="18"/>
  <c r="B63" i="18"/>
  <c r="B62" i="18"/>
  <c r="B61" i="18"/>
  <c r="B60" i="18"/>
  <c r="B59" i="18"/>
  <c r="B58" i="18"/>
  <c r="B57" i="18"/>
  <c r="B56" i="18"/>
  <c r="B55" i="18"/>
  <c r="B54" i="18"/>
  <c r="B53" i="18"/>
  <c r="B52" i="18"/>
  <c r="B51" i="18"/>
  <c r="B50" i="18"/>
  <c r="B49" i="18"/>
  <c r="B48" i="18"/>
  <c r="B47" i="18"/>
  <c r="B46" i="18"/>
  <c r="B45" i="18"/>
  <c r="B44" i="18"/>
  <c r="B43" i="18"/>
  <c r="B42" i="18"/>
  <c r="B41" i="18"/>
  <c r="B40" i="18"/>
  <c r="B39" i="18"/>
  <c r="B38" i="18"/>
  <c r="B37" i="18"/>
  <c r="B36" i="18"/>
  <c r="B35" i="18"/>
  <c r="B34" i="18"/>
  <c r="B33" i="18"/>
  <c r="B32" i="18"/>
  <c r="B31" i="18"/>
  <c r="B30" i="18"/>
  <c r="B29" i="18"/>
  <c r="B28" i="18"/>
  <c r="B27" i="18"/>
  <c r="B26" i="18"/>
  <c r="B25" i="18"/>
  <c r="B24" i="18"/>
  <c r="B23" i="18"/>
  <c r="B22" i="18"/>
  <c r="B21" i="18"/>
  <c r="B20" i="18"/>
  <c r="B19" i="18"/>
  <c r="F18" i="18"/>
  <c r="B18" i="18"/>
  <c r="B17" i="18"/>
  <c r="B16" i="18"/>
  <c r="B15" i="18"/>
  <c r="B14" i="18"/>
  <c r="B13" i="18"/>
  <c r="F12" i="18"/>
  <c r="B12" i="18"/>
  <c r="F11" i="18"/>
  <c r="B11" i="18"/>
  <c r="F10" i="18"/>
  <c r="B10" i="18"/>
  <c r="B9" i="18"/>
  <c r="B8" i="18"/>
  <c r="F7" i="18"/>
  <c r="B7" i="18"/>
  <c r="F6" i="18"/>
  <c r="B6" i="18"/>
  <c r="F5" i="18"/>
  <c r="B5" i="18"/>
  <c r="F4" i="18"/>
  <c r="B4" i="18"/>
  <c r="F3" i="18"/>
  <c r="B3" i="18"/>
  <c r="F19" i="18" s="1"/>
  <c r="F20" i="18" l="1"/>
  <c r="F21" i="18"/>
  <c r="F13" i="18"/>
  <c r="G13" i="18" s="1"/>
  <c r="F14" i="18"/>
  <c r="F22" i="18"/>
  <c r="F15" i="18"/>
  <c r="F23" i="18"/>
  <c r="G23" i="18" s="1"/>
  <c r="F8" i="18"/>
  <c r="G8" i="18" s="1"/>
  <c r="F16" i="18"/>
  <c r="F9" i="18"/>
  <c r="F17" i="18"/>
  <c r="G22" i="18" l="1"/>
  <c r="G15" i="18"/>
  <c r="G11" i="18"/>
  <c r="G10" i="18"/>
  <c r="G5" i="18"/>
  <c r="G3" i="18"/>
  <c r="G12" i="18"/>
  <c r="G17" i="18"/>
  <c r="M108" i="1" s="1"/>
  <c r="G6" i="18"/>
  <c r="G14" i="18"/>
  <c r="G9" i="18"/>
  <c r="G4" i="18"/>
  <c r="G16" i="18"/>
  <c r="G7" i="18"/>
  <c r="G21" i="18"/>
  <c r="G20" i="18"/>
  <c r="G18" i="18"/>
  <c r="G19" i="18"/>
  <c r="M173" i="1"/>
  <c r="M174" i="1"/>
  <c r="M178" i="1"/>
  <c r="M179" i="1"/>
  <c r="M169" i="1"/>
  <c r="M170" i="1"/>
  <c r="M171" i="1"/>
  <c r="M172" i="1"/>
  <c r="M175" i="1"/>
  <c r="M168" i="1"/>
  <c r="M176" i="1"/>
  <c r="M177" i="1"/>
  <c r="M60" i="1"/>
  <c r="M61" i="1"/>
  <c r="M66" i="1"/>
  <c r="M67" i="1"/>
  <c r="M62" i="1"/>
  <c r="M63" i="1"/>
  <c r="M68" i="1"/>
  <c r="M64" i="1"/>
  <c r="M65" i="1"/>
  <c r="M69" i="1"/>
  <c r="M70" i="1"/>
  <c r="M71" i="1"/>
  <c r="M110" i="1"/>
  <c r="M111" i="1"/>
  <c r="M114" i="1"/>
  <c r="M118" i="1"/>
  <c r="M115" i="1"/>
  <c r="M109" i="1" l="1"/>
  <c r="M116" i="1"/>
  <c r="M59" i="1"/>
  <c r="M56" i="1"/>
  <c r="M48" i="1"/>
  <c r="M49" i="1"/>
  <c r="M52" i="1"/>
  <c r="M53" i="1"/>
  <c r="M54" i="1"/>
  <c r="M57" i="1"/>
  <c r="M58" i="1"/>
  <c r="M50" i="1"/>
  <c r="M51" i="1"/>
  <c r="M55" i="1"/>
  <c r="M12" i="1"/>
  <c r="M16" i="1"/>
  <c r="M13" i="1"/>
  <c r="M21" i="1"/>
  <c r="M22" i="1"/>
  <c r="M23" i="1"/>
  <c r="M14" i="1"/>
  <c r="M15" i="1"/>
  <c r="M17" i="1"/>
  <c r="M18" i="1"/>
  <c r="M19" i="1"/>
  <c r="M20" i="1"/>
  <c r="M28" i="1"/>
  <c r="M25" i="1"/>
  <c r="M29" i="1"/>
  <c r="M32" i="1"/>
  <c r="M33" i="1"/>
  <c r="M30" i="1"/>
  <c r="M31" i="1"/>
  <c r="M26" i="1"/>
  <c r="M34" i="1"/>
  <c r="M35" i="1"/>
  <c r="M24" i="1"/>
  <c r="M27" i="1"/>
  <c r="M44" i="1"/>
  <c r="M45" i="1"/>
  <c r="M37" i="1"/>
  <c r="M39" i="1"/>
  <c r="M46" i="1"/>
  <c r="M47" i="1"/>
  <c r="M36" i="1"/>
  <c r="M38" i="1"/>
  <c r="M40" i="1"/>
  <c r="M41" i="1"/>
  <c r="M42" i="1"/>
  <c r="M43" i="1"/>
  <c r="M117" i="1"/>
  <c r="M113" i="1"/>
  <c r="M119" i="1"/>
  <c r="M112" i="1"/>
  <c r="M98" i="1"/>
  <c r="M99" i="1"/>
  <c r="M105" i="1"/>
  <c r="M106" i="1"/>
  <c r="M107" i="1"/>
  <c r="M100" i="1"/>
  <c r="M96" i="1"/>
  <c r="M103" i="1"/>
  <c r="M97" i="1"/>
  <c r="M104" i="1"/>
  <c r="M101" i="1"/>
  <c r="M102" i="1"/>
  <c r="M141" i="1"/>
  <c r="M142" i="1"/>
  <c r="M143" i="1"/>
  <c r="M137" i="1"/>
  <c r="M138" i="1"/>
  <c r="M139" i="1"/>
  <c r="M132" i="1"/>
  <c r="M135" i="1"/>
  <c r="M136" i="1"/>
  <c r="M140" i="1"/>
  <c r="M133" i="1"/>
  <c r="M134" i="1"/>
  <c r="M125" i="1"/>
  <c r="M126" i="1"/>
  <c r="M130" i="1"/>
  <c r="M131" i="1"/>
  <c r="M122" i="1"/>
  <c r="M123" i="1"/>
  <c r="M124" i="1"/>
  <c r="M127" i="1"/>
  <c r="M121" i="1"/>
  <c r="M128" i="1"/>
  <c r="M120" i="1"/>
  <c r="M129" i="1"/>
  <c r="M157" i="1"/>
  <c r="M158" i="1"/>
  <c r="M159" i="1"/>
  <c r="M162" i="1"/>
  <c r="M166" i="1"/>
  <c r="M163" i="1"/>
  <c r="M156" i="1"/>
  <c r="M160" i="1"/>
  <c r="M164" i="1"/>
  <c r="M161" i="1"/>
  <c r="M167" i="1"/>
  <c r="M165" i="1"/>
  <c r="M77" i="1"/>
  <c r="M78" i="1"/>
  <c r="M79" i="1"/>
  <c r="M83" i="1"/>
  <c r="M73" i="1"/>
  <c r="M74" i="1"/>
  <c r="M75" i="1"/>
  <c r="M76" i="1"/>
  <c r="M82" i="1"/>
  <c r="M80" i="1"/>
  <c r="M72" i="1"/>
  <c r="M81" i="1"/>
  <c r="M93" i="1"/>
  <c r="M94" i="1"/>
  <c r="M95" i="1"/>
  <c r="M90" i="1"/>
  <c r="M86" i="1"/>
  <c r="M89" i="1"/>
  <c r="M88" i="1"/>
  <c r="M84" i="1"/>
  <c r="M87" i="1"/>
  <c r="M91" i="1"/>
  <c r="M92" i="1"/>
  <c r="M85" i="1"/>
  <c r="M146" i="1"/>
  <c r="M147" i="1"/>
  <c r="M154" i="1"/>
  <c r="M150" i="1"/>
  <c r="M153" i="1"/>
  <c r="M148" i="1"/>
  <c r="M144" i="1"/>
  <c r="M151" i="1"/>
  <c r="M145" i="1"/>
  <c r="M149" i="1"/>
  <c r="M152" i="1"/>
  <c r="M155" i="1"/>
  <c r="D35" i="16" l="1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I122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5" i="15"/>
  <c r="I116" i="15"/>
  <c r="I117" i="15"/>
  <c r="I118" i="15"/>
  <c r="I119" i="15"/>
  <c r="I120" i="15"/>
  <c r="I121" i="15"/>
  <c r="I4" i="15"/>
  <c r="I5" i="15"/>
  <c r="I3" i="15"/>
  <c r="G122" i="15"/>
  <c r="G4" i="15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107" i="15"/>
  <c r="G108" i="15"/>
  <c r="G109" i="15"/>
  <c r="G110" i="15"/>
  <c r="G111" i="15"/>
  <c r="G112" i="15"/>
  <c r="G113" i="15"/>
  <c r="G114" i="15"/>
  <c r="G115" i="15"/>
  <c r="G116" i="15"/>
  <c r="G117" i="15"/>
  <c r="G118" i="15"/>
  <c r="G119" i="15"/>
  <c r="G120" i="15"/>
  <c r="G121" i="15"/>
  <c r="F4" i="15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G3" i="15"/>
  <c r="F3" i="15"/>
  <c r="H7" i="7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7" i="15"/>
  <c r="D18" i="15"/>
  <c r="D3" i="15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C114" i="14"/>
  <c r="C115" i="14"/>
  <c r="C116" i="14"/>
  <c r="C117" i="14"/>
  <c r="C118" i="14"/>
  <c r="D118" i="14" s="1"/>
  <c r="C119" i="14"/>
  <c r="C120" i="14"/>
  <c r="C121" i="14"/>
  <c r="C122" i="14"/>
  <c r="D125" i="14"/>
  <c r="D126" i="14"/>
  <c r="D127" i="14"/>
  <c r="D128" i="14"/>
  <c r="D129" i="14"/>
  <c r="D130" i="14"/>
  <c r="D131" i="14"/>
  <c r="D132" i="14"/>
  <c r="D133" i="14"/>
  <c r="D134" i="14"/>
  <c r="D135" i="14"/>
  <c r="D136" i="14"/>
  <c r="D137" i="14"/>
  <c r="D138" i="14"/>
  <c r="D139" i="14"/>
  <c r="D140" i="14"/>
  <c r="D141" i="14"/>
  <c r="D142" i="14"/>
  <c r="D143" i="14"/>
  <c r="D144" i="14"/>
  <c r="D145" i="14"/>
  <c r="D146" i="14"/>
  <c r="D147" i="14"/>
  <c r="D148" i="14"/>
  <c r="D149" i="14"/>
  <c r="D150" i="14"/>
  <c r="D151" i="14"/>
  <c r="D152" i="14"/>
  <c r="D153" i="14"/>
  <c r="D154" i="14"/>
  <c r="D155" i="14"/>
  <c r="D156" i="14"/>
  <c r="D157" i="14"/>
  <c r="D158" i="14"/>
  <c r="D159" i="14"/>
  <c r="D160" i="14"/>
  <c r="D161" i="14"/>
  <c r="D162" i="14"/>
  <c r="D163" i="14"/>
  <c r="D164" i="14"/>
  <c r="D165" i="14"/>
  <c r="D166" i="14"/>
  <c r="D167" i="14"/>
  <c r="D168" i="14"/>
  <c r="D169" i="14"/>
  <c r="D170" i="14"/>
  <c r="D171" i="14"/>
  <c r="D172" i="14"/>
  <c r="D173" i="14"/>
  <c r="D17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146" i="14"/>
  <c r="C147" i="14"/>
  <c r="C148" i="14"/>
  <c r="C149" i="14"/>
  <c r="C150" i="14"/>
  <c r="C151" i="14"/>
  <c r="C152" i="14"/>
  <c r="C153" i="14"/>
  <c r="C154" i="14"/>
  <c r="C155" i="14"/>
  <c r="C156" i="14"/>
  <c r="C157" i="14"/>
  <c r="C158" i="14"/>
  <c r="C159" i="14"/>
  <c r="C160" i="14"/>
  <c r="C161" i="14"/>
  <c r="C162" i="14"/>
  <c r="C163" i="14"/>
  <c r="C164" i="14"/>
  <c r="C165" i="14"/>
  <c r="C166" i="14"/>
  <c r="C167" i="14"/>
  <c r="C168" i="14"/>
  <c r="C169" i="14"/>
  <c r="C170" i="14"/>
  <c r="C171" i="14"/>
  <c r="C172" i="14"/>
  <c r="C173" i="14"/>
  <c r="C174" i="14"/>
  <c r="D124" i="14"/>
  <c r="C123" i="14"/>
  <c r="C124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99" i="14"/>
  <c r="D100" i="14"/>
  <c r="D101" i="14"/>
  <c r="D102" i="14"/>
  <c r="D103" i="14"/>
  <c r="D104" i="14"/>
  <c r="D105" i="14"/>
  <c r="D106" i="14"/>
  <c r="D107" i="14"/>
  <c r="D108" i="14"/>
  <c r="D109" i="14"/>
  <c r="D110" i="14"/>
  <c r="D111" i="14"/>
  <c r="D112" i="14"/>
  <c r="D113" i="14"/>
  <c r="D114" i="14"/>
  <c r="D115" i="14"/>
  <c r="D116" i="14"/>
  <c r="D117" i="14"/>
  <c r="D119" i="14"/>
  <c r="D120" i="14"/>
  <c r="D121" i="14"/>
  <c r="D122" i="14"/>
  <c r="D123" i="14"/>
  <c r="H9" i="2" l="1"/>
  <c r="I9" i="2" s="1"/>
  <c r="H10" i="2"/>
  <c r="I10" i="2" s="1"/>
  <c r="H11" i="2"/>
  <c r="I11" i="2" s="1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H68" i="2"/>
  <c r="I68" i="2"/>
  <c r="H69" i="2"/>
  <c r="I69" i="2"/>
  <c r="H70" i="2"/>
  <c r="I70" i="2"/>
  <c r="H71" i="2"/>
  <c r="I71" i="2"/>
  <c r="H72" i="2"/>
  <c r="I72" i="2"/>
  <c r="H73" i="2"/>
  <c r="I73" i="2"/>
  <c r="H74" i="2"/>
  <c r="I74" i="2"/>
  <c r="H75" i="2"/>
  <c r="I75" i="2"/>
  <c r="H76" i="2"/>
  <c r="I76" i="2"/>
  <c r="H77" i="2"/>
  <c r="I77" i="2"/>
  <c r="H78" i="2"/>
  <c r="I78" i="2"/>
  <c r="H79" i="2"/>
  <c r="I79" i="2"/>
  <c r="H80" i="2"/>
  <c r="I80" i="2"/>
  <c r="H81" i="2"/>
  <c r="I81" i="2"/>
  <c r="H82" i="2"/>
  <c r="I82" i="2"/>
  <c r="H83" i="2"/>
  <c r="I83" i="2"/>
  <c r="H84" i="2"/>
  <c r="I84" i="2"/>
  <c r="H85" i="2"/>
  <c r="I85" i="2"/>
  <c r="H86" i="2"/>
  <c r="I86" i="2"/>
  <c r="H87" i="2"/>
  <c r="I87" i="2"/>
  <c r="H88" i="2"/>
  <c r="I88" i="2"/>
  <c r="H89" i="2"/>
  <c r="I89" i="2"/>
  <c r="H90" i="2"/>
  <c r="I90" i="2"/>
  <c r="H91" i="2"/>
  <c r="I91" i="2"/>
  <c r="H92" i="2"/>
  <c r="I92" i="2"/>
  <c r="H93" i="2"/>
  <c r="I93" i="2"/>
  <c r="H94" i="2"/>
  <c r="I94" i="2"/>
  <c r="H95" i="2"/>
  <c r="I95" i="2"/>
  <c r="H96" i="2"/>
  <c r="I96" i="2"/>
  <c r="H97" i="2"/>
  <c r="I97" i="2"/>
  <c r="H98" i="2"/>
  <c r="I98" i="2"/>
  <c r="H99" i="2"/>
  <c r="I99" i="2"/>
  <c r="H100" i="2"/>
  <c r="I100" i="2"/>
  <c r="H101" i="2"/>
  <c r="I101" i="2"/>
  <c r="H102" i="2"/>
  <c r="I102" i="2"/>
  <c r="H103" i="2"/>
  <c r="I103" i="2"/>
  <c r="H104" i="2"/>
  <c r="I104" i="2"/>
  <c r="H105" i="2"/>
  <c r="I105" i="2"/>
  <c r="H106" i="2"/>
  <c r="I106" i="2"/>
  <c r="H107" i="2"/>
  <c r="I107" i="2"/>
  <c r="H108" i="2"/>
  <c r="I108" i="2"/>
  <c r="H109" i="2"/>
  <c r="I109" i="2"/>
  <c r="H110" i="2"/>
  <c r="I110" i="2"/>
  <c r="H111" i="2"/>
  <c r="I111" i="2"/>
  <c r="H112" i="2"/>
  <c r="I112" i="2"/>
  <c r="H113" i="2"/>
  <c r="I113" i="2"/>
  <c r="H114" i="2"/>
  <c r="I114" i="2"/>
  <c r="H115" i="2"/>
  <c r="I115" i="2"/>
  <c r="H116" i="2"/>
  <c r="I116" i="2"/>
  <c r="H117" i="2"/>
  <c r="I117" i="2"/>
  <c r="H118" i="2"/>
  <c r="I118" i="2"/>
  <c r="H119" i="2"/>
  <c r="I119" i="2"/>
  <c r="H120" i="2"/>
  <c r="I120" i="2"/>
  <c r="H121" i="2"/>
  <c r="I121" i="2"/>
  <c r="H122" i="2"/>
  <c r="I122" i="2"/>
  <c r="H123" i="2"/>
  <c r="I123" i="2"/>
  <c r="H124" i="2"/>
  <c r="I124" i="2"/>
  <c r="H125" i="2"/>
  <c r="I125" i="2"/>
  <c r="H126" i="2"/>
  <c r="I126" i="2"/>
  <c r="H127" i="2"/>
  <c r="I127" i="2"/>
  <c r="I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H8" i="2"/>
  <c r="G8" i="2"/>
  <c r="G7" i="11"/>
  <c r="H7" i="11" s="1"/>
  <c r="G8" i="11"/>
  <c r="H8" i="11"/>
  <c r="G9" i="11"/>
  <c r="H9" i="11" s="1"/>
  <c r="G10" i="11"/>
  <c r="H10" i="11"/>
  <c r="G11" i="11"/>
  <c r="H11" i="11" s="1"/>
  <c r="G12" i="11"/>
  <c r="H12" i="11"/>
  <c r="G13" i="11"/>
  <c r="H13" i="11" s="1"/>
  <c r="G14" i="11"/>
  <c r="H14" i="11"/>
  <c r="G15" i="11"/>
  <c r="H15" i="11" s="1"/>
  <c r="G16" i="11"/>
  <c r="H16" i="11"/>
  <c r="G17" i="11"/>
  <c r="H17" i="11" s="1"/>
  <c r="G18" i="11"/>
  <c r="H18" i="11"/>
  <c r="G19" i="11"/>
  <c r="H19" i="11" s="1"/>
  <c r="G20" i="11"/>
  <c r="H20" i="11"/>
  <c r="G21" i="11"/>
  <c r="H21" i="11" s="1"/>
  <c r="G22" i="11"/>
  <c r="H22" i="11"/>
  <c r="G23" i="11"/>
  <c r="H23" i="11" s="1"/>
  <c r="G24" i="11"/>
  <c r="H24" i="11"/>
  <c r="G25" i="11"/>
  <c r="H25" i="11" s="1"/>
  <c r="G26" i="11"/>
  <c r="H26" i="11"/>
  <c r="G27" i="11"/>
  <c r="H27" i="11" s="1"/>
  <c r="G28" i="11"/>
  <c r="H28" i="11"/>
  <c r="G29" i="11"/>
  <c r="H29" i="11" s="1"/>
  <c r="G30" i="11"/>
  <c r="H30" i="11"/>
  <c r="G31" i="11"/>
  <c r="H31" i="11" s="1"/>
  <c r="G32" i="11"/>
  <c r="H32" i="11"/>
  <c r="G33" i="11"/>
  <c r="H33" i="11" s="1"/>
  <c r="G34" i="11"/>
  <c r="H34" i="11"/>
  <c r="G35" i="11"/>
  <c r="H35" i="11" s="1"/>
  <c r="G36" i="11"/>
  <c r="H36" i="11"/>
  <c r="G37" i="11"/>
  <c r="H37" i="11" s="1"/>
  <c r="G38" i="11"/>
  <c r="H38" i="11"/>
  <c r="G39" i="11"/>
  <c r="H39" i="11" s="1"/>
  <c r="G40" i="11"/>
  <c r="H40" i="11"/>
  <c r="G41" i="11"/>
  <c r="H41" i="11" s="1"/>
  <c r="G42" i="11"/>
  <c r="H42" i="11"/>
  <c r="G43" i="11"/>
  <c r="H43" i="11" s="1"/>
  <c r="G44" i="11"/>
  <c r="H44" i="11"/>
  <c r="G45" i="11"/>
  <c r="H45" i="11" s="1"/>
  <c r="G46" i="11"/>
  <c r="H46" i="11"/>
  <c r="G47" i="11"/>
  <c r="H47" i="11" s="1"/>
  <c r="G48" i="11"/>
  <c r="H48" i="11"/>
  <c r="G49" i="11"/>
  <c r="H49" i="11" s="1"/>
  <c r="G50" i="11"/>
  <c r="H50" i="11"/>
  <c r="G51" i="11"/>
  <c r="H51" i="11" s="1"/>
  <c r="G52" i="11"/>
  <c r="H52" i="11"/>
  <c r="G53" i="11"/>
  <c r="H53" i="11" s="1"/>
  <c r="G54" i="11"/>
  <c r="H54" i="11"/>
  <c r="G55" i="11"/>
  <c r="H55" i="11" s="1"/>
  <c r="G56" i="11"/>
  <c r="H56" i="11"/>
  <c r="G57" i="11"/>
  <c r="H57" i="11" s="1"/>
  <c r="G58" i="11"/>
  <c r="H58" i="11"/>
  <c r="G59" i="11"/>
  <c r="H59" i="11" s="1"/>
  <c r="G60" i="11"/>
  <c r="H60" i="11"/>
  <c r="G61" i="11"/>
  <c r="H61" i="11" s="1"/>
  <c r="G62" i="11"/>
  <c r="H62" i="11"/>
  <c r="G63" i="11"/>
  <c r="H63" i="11" s="1"/>
  <c r="G64" i="11"/>
  <c r="H64" i="11"/>
  <c r="G65" i="11"/>
  <c r="H65" i="11" s="1"/>
  <c r="G66" i="11"/>
  <c r="H66" i="11"/>
  <c r="G67" i="11"/>
  <c r="H67" i="11" s="1"/>
  <c r="G68" i="11"/>
  <c r="H68" i="11"/>
  <c r="G69" i="11"/>
  <c r="H69" i="11" s="1"/>
  <c r="G70" i="11"/>
  <c r="H70" i="11"/>
  <c r="G71" i="11"/>
  <c r="H71" i="11" s="1"/>
  <c r="G72" i="11"/>
  <c r="H72" i="11"/>
  <c r="G73" i="11"/>
  <c r="H73" i="11" s="1"/>
  <c r="G74" i="11"/>
  <c r="H74" i="11"/>
  <c r="G75" i="11"/>
  <c r="H75" i="11" s="1"/>
  <c r="G76" i="11"/>
  <c r="H76" i="11"/>
  <c r="G77" i="11"/>
  <c r="H77" i="11" s="1"/>
  <c r="G78" i="11"/>
  <c r="H78" i="11"/>
  <c r="G79" i="11"/>
  <c r="H79" i="11" s="1"/>
  <c r="G80" i="11"/>
  <c r="H80" i="11"/>
  <c r="G81" i="11"/>
  <c r="H81" i="11" s="1"/>
  <c r="G82" i="11"/>
  <c r="H82" i="11"/>
  <c r="G83" i="11"/>
  <c r="H83" i="11" s="1"/>
  <c r="G84" i="11"/>
  <c r="H84" i="11"/>
  <c r="G85" i="11"/>
  <c r="H85" i="11" s="1"/>
  <c r="G86" i="11"/>
  <c r="H86" i="11"/>
  <c r="G87" i="11"/>
  <c r="H87" i="11" s="1"/>
  <c r="G88" i="11"/>
  <c r="H88" i="11"/>
  <c r="G89" i="11"/>
  <c r="H89" i="11" s="1"/>
  <c r="G90" i="11"/>
  <c r="H90" i="11"/>
  <c r="G91" i="11"/>
  <c r="H91" i="11" s="1"/>
  <c r="G92" i="11"/>
  <c r="H92" i="11"/>
  <c r="G93" i="11"/>
  <c r="H93" i="11" s="1"/>
  <c r="G94" i="11"/>
  <c r="H94" i="11"/>
  <c r="G95" i="11"/>
  <c r="H95" i="11" s="1"/>
  <c r="G96" i="11"/>
  <c r="H96" i="11"/>
  <c r="G97" i="11"/>
  <c r="H97" i="11" s="1"/>
  <c r="G98" i="11"/>
  <c r="H98" i="11"/>
  <c r="G99" i="11"/>
  <c r="H99" i="11" s="1"/>
  <c r="G100" i="11"/>
  <c r="H100" i="11"/>
  <c r="G101" i="11"/>
  <c r="H101" i="11" s="1"/>
  <c r="G102" i="11"/>
  <c r="H102" i="11"/>
  <c r="G103" i="11"/>
  <c r="H103" i="11" s="1"/>
  <c r="G104" i="11"/>
  <c r="H104" i="11"/>
  <c r="G105" i="11"/>
  <c r="H105" i="11" s="1"/>
  <c r="G106" i="11"/>
  <c r="H106" i="11"/>
  <c r="G107" i="11"/>
  <c r="H107" i="11" s="1"/>
  <c r="G108" i="11"/>
  <c r="H108" i="11"/>
  <c r="G109" i="11"/>
  <c r="H109" i="11" s="1"/>
  <c r="G110" i="11"/>
  <c r="H110" i="11"/>
  <c r="G111" i="11"/>
  <c r="H111" i="11" s="1"/>
  <c r="G112" i="11"/>
  <c r="H112" i="11"/>
  <c r="G113" i="11"/>
  <c r="H113" i="11" s="1"/>
  <c r="G114" i="11"/>
  <c r="H114" i="11"/>
  <c r="G115" i="11"/>
  <c r="H115" i="11" s="1"/>
  <c r="G116" i="11"/>
  <c r="H116" i="11"/>
  <c r="G117" i="11"/>
  <c r="H117" i="11" s="1"/>
  <c r="G118" i="11"/>
  <c r="H118" i="11"/>
  <c r="G119" i="11"/>
  <c r="H119" i="11" s="1"/>
  <c r="G120" i="11"/>
  <c r="H120" i="11"/>
  <c r="G121" i="11"/>
  <c r="H121" i="11" s="1"/>
  <c r="G122" i="11"/>
  <c r="H122" i="11"/>
  <c r="G123" i="11"/>
  <c r="H123" i="11" s="1"/>
  <c r="G124" i="11"/>
  <c r="H124" i="11"/>
  <c r="G125" i="11"/>
  <c r="H125" i="11" s="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H6" i="11"/>
  <c r="G6" i="11"/>
  <c r="F6" i="11"/>
  <c r="G7" i="10"/>
  <c r="H7" i="10" s="1"/>
  <c r="G8" i="10"/>
  <c r="H8" i="10" s="1"/>
  <c r="G9" i="10"/>
  <c r="H9" i="10" s="1"/>
  <c r="G10" i="10"/>
  <c r="H10" i="10"/>
  <c r="G11" i="10"/>
  <c r="H11" i="10"/>
  <c r="G12" i="10"/>
  <c r="H12" i="10"/>
  <c r="G13" i="10"/>
  <c r="H13" i="10"/>
  <c r="G14" i="10"/>
  <c r="H14" i="10"/>
  <c r="G15" i="10"/>
  <c r="H15" i="10"/>
  <c r="G16" i="10"/>
  <c r="H16" i="10"/>
  <c r="G17" i="10"/>
  <c r="H17" i="10"/>
  <c r="G18" i="10"/>
  <c r="H18" i="10"/>
  <c r="G19" i="10"/>
  <c r="H19" i="10"/>
  <c r="G20" i="10"/>
  <c r="H20" i="10"/>
  <c r="G21" i="10"/>
  <c r="H21" i="10"/>
  <c r="G22" i="10"/>
  <c r="H22" i="10"/>
  <c r="G23" i="10"/>
  <c r="H23" i="10"/>
  <c r="G24" i="10"/>
  <c r="H24" i="10"/>
  <c r="G25" i="10"/>
  <c r="H25" i="10"/>
  <c r="G26" i="10"/>
  <c r="H26" i="10"/>
  <c r="G27" i="10"/>
  <c r="H27" i="10"/>
  <c r="G28" i="10"/>
  <c r="H28" i="10"/>
  <c r="G29" i="10"/>
  <c r="H29" i="10"/>
  <c r="G30" i="10"/>
  <c r="H30" i="10"/>
  <c r="G31" i="10"/>
  <c r="H31" i="10"/>
  <c r="G32" i="10"/>
  <c r="H32" i="10"/>
  <c r="G33" i="10"/>
  <c r="H33" i="10"/>
  <c r="G34" i="10"/>
  <c r="H34" i="10"/>
  <c r="G35" i="10"/>
  <c r="H35" i="10"/>
  <c r="G36" i="10"/>
  <c r="H36" i="10"/>
  <c r="G37" i="10"/>
  <c r="H37" i="10"/>
  <c r="G38" i="10"/>
  <c r="H38" i="10"/>
  <c r="G39" i="10"/>
  <c r="H39" i="10"/>
  <c r="G40" i="10"/>
  <c r="H40" i="10"/>
  <c r="G41" i="10"/>
  <c r="H41" i="10"/>
  <c r="G42" i="10"/>
  <c r="H42" i="10"/>
  <c r="G43" i="10"/>
  <c r="H43" i="10"/>
  <c r="G44" i="10"/>
  <c r="H44" i="10"/>
  <c r="G45" i="10"/>
  <c r="H45" i="10"/>
  <c r="G46" i="10"/>
  <c r="H46" i="10"/>
  <c r="G47" i="10"/>
  <c r="H47" i="10"/>
  <c r="G48" i="10"/>
  <c r="H48" i="10"/>
  <c r="G49" i="10"/>
  <c r="H49" i="10"/>
  <c r="G50" i="10"/>
  <c r="H50" i="10"/>
  <c r="G51" i="10"/>
  <c r="H51" i="10"/>
  <c r="G52" i="10"/>
  <c r="H52" i="10"/>
  <c r="G53" i="10"/>
  <c r="H53" i="10"/>
  <c r="G54" i="10"/>
  <c r="H54" i="10"/>
  <c r="G55" i="10"/>
  <c r="H55" i="10"/>
  <c r="G56" i="10"/>
  <c r="H56" i="10"/>
  <c r="G57" i="10"/>
  <c r="H57" i="10"/>
  <c r="G58" i="10"/>
  <c r="H58" i="10"/>
  <c r="G59" i="10"/>
  <c r="H59" i="10"/>
  <c r="G60" i="10"/>
  <c r="H60" i="10"/>
  <c r="G61" i="10"/>
  <c r="H61" i="10"/>
  <c r="G62" i="10"/>
  <c r="H62" i="10"/>
  <c r="G63" i="10"/>
  <c r="H63" i="10"/>
  <c r="G64" i="10"/>
  <c r="H64" i="10"/>
  <c r="G65" i="10"/>
  <c r="H65" i="10"/>
  <c r="G66" i="10"/>
  <c r="H66" i="10"/>
  <c r="G67" i="10"/>
  <c r="H67" i="10"/>
  <c r="G68" i="10"/>
  <c r="H68" i="10"/>
  <c r="G69" i="10"/>
  <c r="H69" i="10"/>
  <c r="G70" i="10"/>
  <c r="H70" i="10"/>
  <c r="G71" i="10"/>
  <c r="H71" i="10"/>
  <c r="G72" i="10"/>
  <c r="H72" i="10"/>
  <c r="G73" i="10"/>
  <c r="H73" i="10"/>
  <c r="G74" i="10"/>
  <c r="H74" i="10"/>
  <c r="G75" i="10"/>
  <c r="H75" i="10"/>
  <c r="G76" i="10"/>
  <c r="H76" i="10"/>
  <c r="G77" i="10"/>
  <c r="H77" i="10"/>
  <c r="G78" i="10"/>
  <c r="H78" i="10"/>
  <c r="G79" i="10"/>
  <c r="H79" i="10"/>
  <c r="G80" i="10"/>
  <c r="H80" i="10"/>
  <c r="G81" i="10"/>
  <c r="H81" i="10"/>
  <c r="G82" i="10"/>
  <c r="H82" i="10"/>
  <c r="G83" i="10"/>
  <c r="H83" i="10"/>
  <c r="G84" i="10"/>
  <c r="H84" i="10"/>
  <c r="G85" i="10"/>
  <c r="H85" i="10"/>
  <c r="G86" i="10"/>
  <c r="H86" i="10"/>
  <c r="G87" i="10"/>
  <c r="H87" i="10"/>
  <c r="G88" i="10"/>
  <c r="H88" i="10"/>
  <c r="G89" i="10"/>
  <c r="H89" i="10"/>
  <c r="G90" i="10"/>
  <c r="H90" i="10"/>
  <c r="G91" i="10"/>
  <c r="H91" i="10"/>
  <c r="G92" i="10"/>
  <c r="H92" i="10"/>
  <c r="G93" i="10"/>
  <c r="H93" i="10"/>
  <c r="G94" i="10"/>
  <c r="H94" i="10"/>
  <c r="G95" i="10"/>
  <c r="H95" i="10"/>
  <c r="G96" i="10"/>
  <c r="H96" i="10"/>
  <c r="G97" i="10"/>
  <c r="H97" i="10"/>
  <c r="G98" i="10"/>
  <c r="H98" i="10"/>
  <c r="G99" i="10"/>
  <c r="H99" i="10"/>
  <c r="G100" i="10"/>
  <c r="H100" i="10"/>
  <c r="G101" i="10"/>
  <c r="H101" i="10"/>
  <c r="G102" i="10"/>
  <c r="H102" i="10"/>
  <c r="G103" i="10"/>
  <c r="H103" i="10"/>
  <c r="G104" i="10"/>
  <c r="H104" i="10"/>
  <c r="G105" i="10"/>
  <c r="H105" i="10"/>
  <c r="G106" i="10"/>
  <c r="H106" i="10"/>
  <c r="G107" i="10"/>
  <c r="H107" i="10"/>
  <c r="G108" i="10"/>
  <c r="H108" i="10"/>
  <c r="G109" i="10"/>
  <c r="H109" i="10"/>
  <c r="G110" i="10"/>
  <c r="H110" i="10"/>
  <c r="G111" i="10"/>
  <c r="H111" i="10"/>
  <c r="G112" i="10"/>
  <c r="H112" i="10"/>
  <c r="G113" i="10"/>
  <c r="H113" i="10"/>
  <c r="G114" i="10"/>
  <c r="H114" i="10"/>
  <c r="G115" i="10"/>
  <c r="H115" i="10"/>
  <c r="G116" i="10"/>
  <c r="H116" i="10"/>
  <c r="G117" i="10"/>
  <c r="H117" i="10"/>
  <c r="G118" i="10"/>
  <c r="H118" i="10"/>
  <c r="G119" i="10"/>
  <c r="H119" i="10"/>
  <c r="G120" i="10"/>
  <c r="H120" i="10"/>
  <c r="G121" i="10"/>
  <c r="H121" i="10"/>
  <c r="G122" i="10"/>
  <c r="H122" i="10"/>
  <c r="G123" i="10"/>
  <c r="H123" i="10"/>
  <c r="G124" i="10"/>
  <c r="H124" i="10"/>
  <c r="G125" i="10"/>
  <c r="H125" i="10"/>
  <c r="H6" i="10"/>
  <c r="F125" i="10"/>
  <c r="F115" i="10"/>
  <c r="F116" i="10"/>
  <c r="F117" i="10"/>
  <c r="F118" i="10"/>
  <c r="F119" i="10"/>
  <c r="F120" i="10"/>
  <c r="F121" i="10"/>
  <c r="F122" i="10"/>
  <c r="F123" i="10"/>
  <c r="F124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G6" i="10"/>
  <c r="F6" i="10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81" i="9"/>
  <c r="H82" i="9"/>
  <c r="H83" i="9"/>
  <c r="H84" i="9"/>
  <c r="H85" i="9"/>
  <c r="H86" i="9"/>
  <c r="H87" i="9"/>
  <c r="H88" i="9"/>
  <c r="H89" i="9"/>
  <c r="H90" i="9"/>
  <c r="H91" i="9"/>
  <c r="H92" i="9"/>
  <c r="H93" i="9"/>
  <c r="H94" i="9"/>
  <c r="H95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G6" i="9"/>
  <c r="F6" i="9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5" i="12"/>
  <c r="H46" i="12"/>
  <c r="H47" i="12"/>
  <c r="H48" i="12"/>
  <c r="H49" i="12"/>
  <c r="H50" i="12"/>
  <c r="H51" i="12"/>
  <c r="H52" i="12"/>
  <c r="H53" i="12"/>
  <c r="H54" i="12"/>
  <c r="H55" i="12"/>
  <c r="H56" i="12"/>
  <c r="H57" i="12"/>
  <c r="H58" i="12"/>
  <c r="H59" i="12"/>
  <c r="H60" i="12"/>
  <c r="H61" i="12"/>
  <c r="H62" i="12"/>
  <c r="H63" i="12"/>
  <c r="H64" i="12"/>
  <c r="H65" i="12"/>
  <c r="H66" i="12"/>
  <c r="H67" i="12"/>
  <c r="H68" i="12"/>
  <c r="H69" i="12"/>
  <c r="H70" i="12"/>
  <c r="H71" i="12"/>
  <c r="H72" i="12"/>
  <c r="H73" i="12"/>
  <c r="H74" i="12"/>
  <c r="H75" i="12"/>
  <c r="H76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89" i="12"/>
  <c r="H90" i="12"/>
  <c r="H91" i="12"/>
  <c r="H92" i="12"/>
  <c r="H93" i="12"/>
  <c r="H94" i="12"/>
  <c r="H95" i="12"/>
  <c r="H96" i="12"/>
  <c r="H97" i="12"/>
  <c r="H98" i="12"/>
  <c r="H99" i="12"/>
  <c r="H100" i="12"/>
  <c r="H101" i="12"/>
  <c r="H102" i="12"/>
  <c r="H103" i="12"/>
  <c r="H104" i="12"/>
  <c r="H105" i="12"/>
  <c r="H106" i="12"/>
  <c r="H107" i="12"/>
  <c r="H108" i="12"/>
  <c r="H109" i="12"/>
  <c r="H110" i="12"/>
  <c r="H111" i="12"/>
  <c r="H112" i="12"/>
  <c r="H113" i="12"/>
  <c r="H114" i="12"/>
  <c r="H115" i="12"/>
  <c r="H116" i="12"/>
  <c r="H117" i="12"/>
  <c r="H118" i="12"/>
  <c r="H119" i="12"/>
  <c r="H120" i="12"/>
  <c r="H121" i="12"/>
  <c r="H122" i="12"/>
  <c r="H123" i="12"/>
  <c r="H124" i="12"/>
  <c r="H125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H6" i="12"/>
  <c r="G6" i="12"/>
  <c r="F6" i="12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7" i="8"/>
  <c r="H8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F124" i="8"/>
  <c r="F125" i="8"/>
  <c r="F118" i="8"/>
  <c r="F119" i="8"/>
  <c r="F120" i="8"/>
  <c r="F121" i="8"/>
  <c r="F122" i="8"/>
  <c r="F123" i="8"/>
  <c r="F107" i="8"/>
  <c r="F108" i="8"/>
  <c r="F109" i="8"/>
  <c r="F110" i="8"/>
  <c r="F111" i="8"/>
  <c r="F112" i="8"/>
  <c r="F113" i="8"/>
  <c r="F114" i="8"/>
  <c r="F115" i="8"/>
  <c r="F116" i="8"/>
  <c r="F117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7" i="8"/>
  <c r="H6" i="8"/>
  <c r="G6" i="8"/>
  <c r="F6" i="8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H8" i="7"/>
  <c r="G8" i="7"/>
  <c r="G7" i="7"/>
  <c r="F126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7" i="7"/>
  <c r="E126" i="2" l="1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D123" i="10"/>
  <c r="D124" i="10"/>
  <c r="D125" i="10"/>
  <c r="D126" i="10"/>
  <c r="D127" i="10"/>
  <c r="D128" i="10"/>
  <c r="D129" i="10"/>
  <c r="D130" i="10"/>
  <c r="D131" i="10"/>
  <c r="D132" i="10"/>
  <c r="D133" i="10"/>
  <c r="D134" i="10"/>
  <c r="D135" i="10"/>
  <c r="D136" i="10"/>
  <c r="D137" i="10"/>
  <c r="D138" i="10"/>
  <c r="D139" i="10"/>
  <c r="D140" i="10"/>
  <c r="D141" i="10"/>
  <c r="D142" i="10"/>
  <c r="D143" i="10"/>
  <c r="D144" i="10"/>
  <c r="D145" i="10"/>
  <c r="D146" i="10"/>
  <c r="D147" i="10"/>
  <c r="D148" i="10"/>
  <c r="D149" i="10"/>
  <c r="D150" i="10"/>
  <c r="D151" i="10"/>
  <c r="D152" i="10"/>
  <c r="D153" i="10"/>
  <c r="D154" i="10"/>
  <c r="D155" i="10"/>
  <c r="D156" i="10"/>
  <c r="D157" i="10"/>
  <c r="D158" i="10"/>
  <c r="D159" i="10"/>
  <c r="D160" i="10"/>
  <c r="D161" i="10"/>
  <c r="D162" i="10"/>
  <c r="D163" i="10"/>
  <c r="D164" i="10"/>
  <c r="D165" i="10"/>
  <c r="D166" i="10"/>
  <c r="D167" i="10"/>
  <c r="D168" i="10"/>
  <c r="D169" i="10"/>
  <c r="D170" i="10"/>
  <c r="D171" i="10"/>
  <c r="D172" i="10"/>
  <c r="D173" i="10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146" i="9"/>
  <c r="D147" i="9"/>
  <c r="D148" i="9"/>
  <c r="D149" i="9"/>
  <c r="D150" i="9"/>
  <c r="D151" i="9"/>
  <c r="D152" i="9"/>
  <c r="D153" i="9"/>
  <c r="D154" i="9"/>
  <c r="D155" i="9"/>
  <c r="D156" i="9"/>
  <c r="D157" i="9"/>
  <c r="D158" i="9"/>
  <c r="D159" i="9"/>
  <c r="D160" i="9"/>
  <c r="D161" i="9"/>
  <c r="D162" i="9"/>
  <c r="D163" i="9"/>
  <c r="D164" i="9"/>
  <c r="D165" i="9"/>
  <c r="D166" i="9"/>
  <c r="D167" i="9"/>
  <c r="D168" i="9"/>
  <c r="D169" i="9"/>
  <c r="D170" i="9"/>
  <c r="D171" i="9"/>
  <c r="D172" i="9"/>
  <c r="D173" i="9"/>
  <c r="D123" i="12"/>
  <c r="D124" i="12"/>
  <c r="D125" i="12"/>
  <c r="D126" i="12"/>
  <c r="D127" i="12"/>
  <c r="D128" i="12"/>
  <c r="D129" i="12"/>
  <c r="D130" i="12"/>
  <c r="D131" i="12"/>
  <c r="D132" i="12"/>
  <c r="D133" i="12"/>
  <c r="D134" i="12"/>
  <c r="D135" i="12"/>
  <c r="D136" i="12"/>
  <c r="D137" i="12"/>
  <c r="D138" i="12"/>
  <c r="D139" i="12"/>
  <c r="D140" i="12"/>
  <c r="D141" i="12"/>
  <c r="D142" i="12"/>
  <c r="D143" i="12"/>
  <c r="D144" i="12"/>
  <c r="D145" i="12"/>
  <c r="D146" i="12"/>
  <c r="D147" i="12"/>
  <c r="D148" i="12"/>
  <c r="D149" i="12"/>
  <c r="D150" i="12"/>
  <c r="D151" i="12"/>
  <c r="D152" i="12"/>
  <c r="D153" i="12"/>
  <c r="D154" i="12"/>
  <c r="D155" i="12"/>
  <c r="D156" i="12"/>
  <c r="D157" i="12"/>
  <c r="D158" i="12"/>
  <c r="D159" i="12"/>
  <c r="D160" i="12"/>
  <c r="D161" i="12"/>
  <c r="D162" i="12"/>
  <c r="D163" i="12"/>
  <c r="D164" i="12"/>
  <c r="D165" i="12"/>
  <c r="D166" i="12"/>
  <c r="D167" i="12"/>
  <c r="D168" i="12"/>
  <c r="D169" i="12"/>
  <c r="D170" i="12"/>
  <c r="D171" i="12"/>
  <c r="D172" i="12"/>
  <c r="D173" i="12"/>
  <c r="D124" i="7"/>
  <c r="D125" i="7"/>
  <c r="D126" i="7"/>
  <c r="D127" i="7"/>
  <c r="D128" i="7"/>
  <c r="D129" i="7"/>
  <c r="D130" i="7"/>
  <c r="D131" i="7"/>
  <c r="D132" i="7"/>
  <c r="D133" i="7"/>
  <c r="D134" i="7"/>
  <c r="D135" i="7"/>
  <c r="D136" i="7"/>
  <c r="D137" i="7"/>
  <c r="D138" i="7"/>
  <c r="D139" i="7"/>
  <c r="D140" i="7"/>
  <c r="D141" i="7"/>
  <c r="D142" i="7"/>
  <c r="D143" i="7"/>
  <c r="D144" i="7"/>
  <c r="D145" i="7"/>
  <c r="D146" i="7"/>
  <c r="D147" i="7"/>
  <c r="D148" i="7"/>
  <c r="D149" i="7"/>
  <c r="D150" i="7"/>
  <c r="D151" i="7"/>
  <c r="D152" i="7"/>
  <c r="D153" i="7"/>
  <c r="D154" i="7"/>
  <c r="D155" i="7"/>
  <c r="D156" i="7"/>
  <c r="D157" i="7"/>
  <c r="D158" i="7"/>
  <c r="D159" i="7"/>
  <c r="D160" i="7"/>
  <c r="D161" i="7"/>
  <c r="D162" i="7"/>
  <c r="D163" i="7"/>
  <c r="D164" i="7"/>
  <c r="D165" i="7"/>
  <c r="D166" i="7"/>
  <c r="D167" i="7"/>
  <c r="D168" i="7"/>
  <c r="D169" i="7"/>
  <c r="D170" i="7"/>
  <c r="D171" i="7"/>
  <c r="D172" i="7"/>
  <c r="D173" i="7"/>
  <c r="D174" i="7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D159" i="11"/>
  <c r="D160" i="11"/>
  <c r="D161" i="11"/>
  <c r="D162" i="11"/>
  <c r="D163" i="11"/>
  <c r="D164" i="11"/>
  <c r="D165" i="11"/>
  <c r="D166" i="11"/>
  <c r="D167" i="11"/>
  <c r="D168" i="11"/>
  <c r="D169" i="11"/>
  <c r="D170" i="11"/>
  <c r="D171" i="11"/>
  <c r="D172" i="11"/>
  <c r="D173" i="11"/>
  <c r="D114" i="11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23" i="8"/>
  <c r="O83" i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N13" i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N113" i="1" s="1"/>
  <c r="N114" i="1" s="1"/>
  <c r="N115" i="1" s="1"/>
  <c r="N116" i="1" s="1"/>
  <c r="N117" i="1" s="1"/>
  <c r="N118" i="1" s="1"/>
  <c r="N119" i="1" s="1"/>
  <c r="N120" i="1" s="1"/>
  <c r="N121" i="1" s="1"/>
  <c r="N122" i="1" s="1"/>
  <c r="N123" i="1" s="1"/>
  <c r="N124" i="1" s="1"/>
  <c r="N125" i="1" s="1"/>
  <c r="N126" i="1" s="1"/>
  <c r="N127" i="1" s="1"/>
  <c r="N128" i="1" s="1"/>
  <c r="N129" i="1" s="1"/>
  <c r="N130" i="1" s="1"/>
  <c r="N131" i="1" s="1"/>
  <c r="N132" i="1" s="1"/>
  <c r="N133" i="1" s="1"/>
  <c r="N134" i="1" s="1"/>
  <c r="N135" i="1" s="1"/>
  <c r="N136" i="1" s="1"/>
  <c r="N137" i="1" s="1"/>
  <c r="N138" i="1" s="1"/>
  <c r="N139" i="1" s="1"/>
  <c r="N140" i="1" s="1"/>
  <c r="N141" i="1" s="1"/>
  <c r="N142" i="1" s="1"/>
  <c r="N143" i="1" s="1"/>
  <c r="N144" i="1" s="1"/>
  <c r="N145" i="1" s="1"/>
  <c r="N146" i="1" s="1"/>
  <c r="N147" i="1" s="1"/>
  <c r="N148" i="1" s="1"/>
  <c r="N149" i="1" s="1"/>
  <c r="N150" i="1" s="1"/>
  <c r="N151" i="1" s="1"/>
  <c r="N152" i="1" s="1"/>
  <c r="N153" i="1" s="1"/>
  <c r="N154" i="1" s="1"/>
  <c r="N155" i="1" s="1"/>
  <c r="N156" i="1" s="1"/>
  <c r="N157" i="1" s="1"/>
  <c r="N158" i="1" s="1"/>
  <c r="N159" i="1" s="1"/>
  <c r="N160" i="1" s="1"/>
  <c r="N161" i="1" s="1"/>
  <c r="N162" i="1" s="1"/>
  <c r="N163" i="1" s="1"/>
  <c r="N164" i="1" s="1"/>
  <c r="N165" i="1" s="1"/>
  <c r="N166" i="1" s="1"/>
  <c r="N167" i="1" s="1"/>
  <c r="N168" i="1" s="1"/>
  <c r="N169" i="1" s="1"/>
  <c r="N170" i="1" s="1"/>
  <c r="N171" i="1" s="1"/>
  <c r="N172" i="1" s="1"/>
  <c r="N173" i="1" s="1"/>
  <c r="N174" i="1" s="1"/>
  <c r="N175" i="1" s="1"/>
  <c r="N176" i="1" s="1"/>
  <c r="N177" i="1" s="1"/>
  <c r="N178" i="1" s="1"/>
  <c r="N179" i="1" s="1"/>
  <c r="D76" i="14" l="1"/>
  <c r="D30" i="10" l="1"/>
  <c r="D42" i="12"/>
  <c r="D42" i="9"/>
  <c r="D78" i="8" l="1"/>
  <c r="D30" i="8"/>
  <c r="D79" i="7"/>
  <c r="D55" i="7"/>
  <c r="R120" i="13" l="1"/>
  <c r="P120" i="13"/>
  <c r="O120" i="13"/>
  <c r="N120" i="13"/>
  <c r="M120" i="13"/>
  <c r="L120" i="13"/>
  <c r="K120" i="13"/>
  <c r="R114" i="13"/>
  <c r="P114" i="13"/>
  <c r="O114" i="13"/>
  <c r="N114" i="13"/>
  <c r="M114" i="13"/>
  <c r="L114" i="13"/>
  <c r="K114" i="13"/>
  <c r="R108" i="13"/>
  <c r="P108" i="13"/>
  <c r="O108" i="13"/>
  <c r="N108" i="13"/>
  <c r="M108" i="13"/>
  <c r="L108" i="13"/>
  <c r="K108" i="13"/>
  <c r="R102" i="13"/>
  <c r="P102" i="13"/>
  <c r="O102" i="13"/>
  <c r="N102" i="13"/>
  <c r="M102" i="13"/>
  <c r="L102" i="13"/>
  <c r="K102" i="13"/>
  <c r="R96" i="13"/>
  <c r="Q96" i="13"/>
  <c r="P96" i="13"/>
  <c r="O96" i="13"/>
  <c r="N96" i="13"/>
  <c r="M96" i="13"/>
  <c r="L96" i="13"/>
  <c r="K96" i="13"/>
  <c r="R90" i="13"/>
  <c r="Q90" i="13"/>
  <c r="P90" i="13"/>
  <c r="O90" i="13"/>
  <c r="N90" i="13"/>
  <c r="M90" i="13"/>
  <c r="L90" i="13"/>
  <c r="K90" i="13"/>
  <c r="R84" i="13"/>
  <c r="Q84" i="13"/>
  <c r="P84" i="13"/>
  <c r="O84" i="13"/>
  <c r="N84" i="13"/>
  <c r="M84" i="13"/>
  <c r="L84" i="13"/>
  <c r="K84" i="13"/>
  <c r="R78" i="13" l="1"/>
  <c r="Q78" i="13"/>
  <c r="P78" i="13"/>
  <c r="O78" i="13"/>
  <c r="N78" i="13"/>
  <c r="M78" i="13"/>
  <c r="L78" i="13"/>
  <c r="K78" i="13"/>
  <c r="R72" i="13"/>
  <c r="Q72" i="13"/>
  <c r="P72" i="13"/>
  <c r="O72" i="13"/>
  <c r="N72" i="13"/>
  <c r="M72" i="13"/>
  <c r="L72" i="13"/>
  <c r="K72" i="13"/>
  <c r="R66" i="13"/>
  <c r="Q66" i="13"/>
  <c r="P66" i="13"/>
  <c r="O66" i="13"/>
  <c r="N66" i="13"/>
  <c r="M66" i="13"/>
  <c r="L66" i="13"/>
  <c r="K66" i="13"/>
  <c r="R60" i="13"/>
  <c r="Q60" i="13"/>
  <c r="P60" i="13"/>
  <c r="O60" i="13"/>
  <c r="N60" i="13"/>
  <c r="M60" i="13"/>
  <c r="L60" i="13"/>
  <c r="K60" i="13"/>
  <c r="R54" i="13"/>
  <c r="Q54" i="13"/>
  <c r="P54" i="13"/>
  <c r="O54" i="13"/>
  <c r="N54" i="13"/>
  <c r="M54" i="13"/>
  <c r="L54" i="13"/>
  <c r="K54" i="13"/>
  <c r="R48" i="13"/>
  <c r="Q48" i="13"/>
  <c r="P48" i="13"/>
  <c r="O48" i="13"/>
  <c r="N48" i="13"/>
  <c r="M48" i="13"/>
  <c r="L48" i="13"/>
  <c r="K48" i="13"/>
  <c r="R42" i="13"/>
  <c r="Q42" i="13"/>
  <c r="P42" i="13"/>
  <c r="O42" i="13"/>
  <c r="N42" i="13"/>
  <c r="M42" i="13"/>
  <c r="L42" i="13"/>
  <c r="K42" i="13"/>
  <c r="R36" i="13"/>
  <c r="Q36" i="13"/>
  <c r="P36" i="13"/>
  <c r="O36" i="13"/>
  <c r="N36" i="13"/>
  <c r="M36" i="13"/>
  <c r="L36" i="13"/>
  <c r="K36" i="13"/>
  <c r="R30" i="13"/>
  <c r="Q30" i="13"/>
  <c r="P30" i="13"/>
  <c r="O30" i="13"/>
  <c r="N30" i="13"/>
  <c r="M30" i="13"/>
  <c r="L30" i="13"/>
  <c r="K30" i="13"/>
  <c r="R24" i="13"/>
  <c r="Q24" i="13"/>
  <c r="P24" i="13"/>
  <c r="O24" i="13"/>
  <c r="N24" i="13"/>
  <c r="M24" i="13"/>
  <c r="L24" i="13"/>
  <c r="K24" i="13"/>
  <c r="R18" i="13"/>
  <c r="Q18" i="13"/>
  <c r="P18" i="13"/>
  <c r="O18" i="13"/>
  <c r="N18" i="13"/>
  <c r="M18" i="13"/>
  <c r="L18" i="13"/>
  <c r="K18" i="13"/>
  <c r="L12" i="13"/>
  <c r="M12" i="13"/>
  <c r="N12" i="13"/>
  <c r="O12" i="13"/>
  <c r="O124" i="13" s="1"/>
  <c r="P12" i="13"/>
  <c r="P124" i="13" s="1"/>
  <c r="Q12" i="13"/>
  <c r="R12" i="13"/>
  <c r="R124" i="13" s="1"/>
  <c r="K12" i="13"/>
  <c r="C5" i="13"/>
  <c r="D5" i="13"/>
  <c r="E5" i="13"/>
  <c r="F5" i="13"/>
  <c r="G5" i="13"/>
  <c r="H5" i="13"/>
  <c r="I5" i="13"/>
  <c r="J5" i="13"/>
  <c r="C6" i="13"/>
  <c r="D6" i="13"/>
  <c r="E6" i="13"/>
  <c r="F6" i="13"/>
  <c r="G6" i="13"/>
  <c r="H6" i="13"/>
  <c r="I6" i="13"/>
  <c r="J6" i="13"/>
  <c r="C7" i="13"/>
  <c r="D7" i="13"/>
  <c r="E7" i="13"/>
  <c r="F7" i="13"/>
  <c r="G7" i="13"/>
  <c r="H7" i="13"/>
  <c r="I7" i="13"/>
  <c r="J7" i="13"/>
  <c r="C8" i="13"/>
  <c r="D8" i="13"/>
  <c r="E8" i="13"/>
  <c r="F8" i="13"/>
  <c r="G8" i="13"/>
  <c r="H8" i="13"/>
  <c r="I8" i="13"/>
  <c r="J8" i="13"/>
  <c r="C9" i="13"/>
  <c r="D9" i="13"/>
  <c r="E9" i="13"/>
  <c r="F9" i="13"/>
  <c r="G9" i="13"/>
  <c r="H9" i="13"/>
  <c r="I9" i="13"/>
  <c r="J9" i="13"/>
  <c r="C10" i="13"/>
  <c r="D10" i="13"/>
  <c r="E10" i="13"/>
  <c r="F10" i="13"/>
  <c r="G10" i="13"/>
  <c r="H10" i="13"/>
  <c r="I10" i="13"/>
  <c r="J10" i="13"/>
  <c r="C11" i="13"/>
  <c r="D11" i="13"/>
  <c r="E11" i="13"/>
  <c r="F11" i="13"/>
  <c r="G11" i="13"/>
  <c r="H11" i="13"/>
  <c r="I11" i="13"/>
  <c r="J11" i="13"/>
  <c r="C12" i="13"/>
  <c r="D12" i="13"/>
  <c r="E12" i="13"/>
  <c r="F12" i="13"/>
  <c r="G12" i="13"/>
  <c r="H12" i="13"/>
  <c r="I12" i="13"/>
  <c r="J12" i="13"/>
  <c r="C13" i="13"/>
  <c r="D13" i="13"/>
  <c r="E13" i="13"/>
  <c r="F13" i="13"/>
  <c r="G13" i="13"/>
  <c r="H13" i="13"/>
  <c r="I13" i="13"/>
  <c r="J13" i="13"/>
  <c r="C14" i="13"/>
  <c r="D14" i="13"/>
  <c r="E14" i="13"/>
  <c r="F14" i="13"/>
  <c r="G14" i="13"/>
  <c r="H14" i="13"/>
  <c r="I14" i="13"/>
  <c r="J14" i="13"/>
  <c r="C15" i="13"/>
  <c r="D15" i="13"/>
  <c r="E15" i="13"/>
  <c r="F15" i="13"/>
  <c r="G15" i="13"/>
  <c r="H15" i="13"/>
  <c r="I15" i="13"/>
  <c r="J15" i="13"/>
  <c r="C16" i="13"/>
  <c r="D16" i="13"/>
  <c r="E16" i="13"/>
  <c r="F16" i="13"/>
  <c r="G16" i="13"/>
  <c r="H16" i="13"/>
  <c r="I16" i="13"/>
  <c r="J16" i="13"/>
  <c r="C17" i="13"/>
  <c r="D17" i="13"/>
  <c r="E17" i="13"/>
  <c r="F17" i="13"/>
  <c r="G17" i="13"/>
  <c r="H17" i="13"/>
  <c r="I17" i="13"/>
  <c r="J17" i="13"/>
  <c r="C18" i="13"/>
  <c r="D18" i="13"/>
  <c r="E18" i="13"/>
  <c r="F18" i="13"/>
  <c r="G18" i="13"/>
  <c r="H18" i="13"/>
  <c r="I18" i="13"/>
  <c r="J18" i="13"/>
  <c r="C19" i="13"/>
  <c r="D19" i="13"/>
  <c r="E19" i="13"/>
  <c r="F19" i="13"/>
  <c r="G19" i="13"/>
  <c r="H19" i="13"/>
  <c r="I19" i="13"/>
  <c r="J19" i="13"/>
  <c r="C20" i="13"/>
  <c r="D20" i="13"/>
  <c r="E20" i="13"/>
  <c r="F20" i="13"/>
  <c r="G20" i="13"/>
  <c r="H20" i="13"/>
  <c r="I20" i="13"/>
  <c r="J20" i="13"/>
  <c r="C21" i="13"/>
  <c r="D21" i="13"/>
  <c r="E21" i="13"/>
  <c r="F21" i="13"/>
  <c r="G21" i="13"/>
  <c r="H21" i="13"/>
  <c r="I21" i="13"/>
  <c r="J21" i="13"/>
  <c r="C22" i="13"/>
  <c r="D22" i="13"/>
  <c r="E22" i="13"/>
  <c r="F22" i="13"/>
  <c r="G22" i="13"/>
  <c r="H22" i="13"/>
  <c r="I22" i="13"/>
  <c r="J22" i="13"/>
  <c r="C23" i="13"/>
  <c r="D23" i="13"/>
  <c r="E23" i="13"/>
  <c r="F23" i="13"/>
  <c r="G23" i="13"/>
  <c r="H23" i="13"/>
  <c r="I23" i="13"/>
  <c r="J23" i="13"/>
  <c r="C24" i="13"/>
  <c r="D24" i="13"/>
  <c r="E24" i="13"/>
  <c r="F24" i="13"/>
  <c r="G24" i="13"/>
  <c r="H24" i="13"/>
  <c r="I24" i="13"/>
  <c r="J24" i="13"/>
  <c r="C25" i="13"/>
  <c r="D25" i="13"/>
  <c r="E25" i="13"/>
  <c r="F25" i="13"/>
  <c r="G25" i="13"/>
  <c r="H25" i="13"/>
  <c r="I25" i="13"/>
  <c r="J25" i="13"/>
  <c r="C26" i="13"/>
  <c r="D26" i="13"/>
  <c r="E26" i="13"/>
  <c r="F26" i="13"/>
  <c r="G26" i="13"/>
  <c r="H26" i="13"/>
  <c r="I26" i="13"/>
  <c r="J26" i="13"/>
  <c r="C27" i="13"/>
  <c r="D27" i="13"/>
  <c r="E27" i="13"/>
  <c r="F27" i="13"/>
  <c r="G27" i="13"/>
  <c r="H27" i="13"/>
  <c r="I27" i="13"/>
  <c r="J27" i="13"/>
  <c r="C28" i="13"/>
  <c r="D28" i="13"/>
  <c r="E28" i="13"/>
  <c r="F28" i="13"/>
  <c r="G28" i="13"/>
  <c r="H28" i="13"/>
  <c r="I28" i="13"/>
  <c r="J28" i="13"/>
  <c r="C29" i="13"/>
  <c r="D29" i="13"/>
  <c r="E29" i="13"/>
  <c r="F29" i="13"/>
  <c r="G29" i="13"/>
  <c r="H29" i="13"/>
  <c r="I29" i="13"/>
  <c r="J29" i="13"/>
  <c r="C30" i="13"/>
  <c r="D30" i="13"/>
  <c r="E30" i="13"/>
  <c r="F30" i="13"/>
  <c r="G30" i="13"/>
  <c r="H30" i="13"/>
  <c r="I30" i="13"/>
  <c r="J30" i="13"/>
  <c r="C31" i="13"/>
  <c r="D31" i="13"/>
  <c r="E31" i="13"/>
  <c r="F31" i="13"/>
  <c r="G31" i="13"/>
  <c r="H31" i="13"/>
  <c r="I31" i="13"/>
  <c r="J31" i="13"/>
  <c r="C32" i="13"/>
  <c r="D32" i="13"/>
  <c r="E32" i="13"/>
  <c r="F32" i="13"/>
  <c r="G32" i="13"/>
  <c r="H32" i="13"/>
  <c r="I32" i="13"/>
  <c r="J32" i="13"/>
  <c r="C33" i="13"/>
  <c r="D33" i="13"/>
  <c r="E33" i="13"/>
  <c r="F33" i="13"/>
  <c r="G33" i="13"/>
  <c r="H33" i="13"/>
  <c r="I33" i="13"/>
  <c r="J33" i="13"/>
  <c r="C34" i="13"/>
  <c r="D34" i="13"/>
  <c r="E34" i="13"/>
  <c r="F34" i="13"/>
  <c r="G34" i="13"/>
  <c r="H34" i="13"/>
  <c r="I34" i="13"/>
  <c r="J34" i="13"/>
  <c r="C35" i="13"/>
  <c r="D35" i="13"/>
  <c r="E35" i="13"/>
  <c r="F35" i="13"/>
  <c r="G35" i="13"/>
  <c r="H35" i="13"/>
  <c r="I35" i="13"/>
  <c r="J35" i="13"/>
  <c r="C36" i="13"/>
  <c r="D36" i="13"/>
  <c r="E36" i="13"/>
  <c r="F36" i="13"/>
  <c r="G36" i="13"/>
  <c r="H36" i="13"/>
  <c r="I36" i="13"/>
  <c r="J36" i="13"/>
  <c r="C37" i="13"/>
  <c r="D37" i="13"/>
  <c r="E37" i="13"/>
  <c r="F37" i="13"/>
  <c r="G37" i="13"/>
  <c r="H37" i="13"/>
  <c r="I37" i="13"/>
  <c r="J37" i="13"/>
  <c r="C38" i="13"/>
  <c r="D38" i="13"/>
  <c r="E38" i="13"/>
  <c r="F38" i="13"/>
  <c r="G38" i="13"/>
  <c r="H38" i="13"/>
  <c r="I38" i="13"/>
  <c r="J38" i="13"/>
  <c r="C39" i="13"/>
  <c r="D39" i="13"/>
  <c r="E39" i="13"/>
  <c r="F39" i="13"/>
  <c r="G39" i="13"/>
  <c r="H39" i="13"/>
  <c r="I39" i="13"/>
  <c r="J39" i="13"/>
  <c r="C40" i="13"/>
  <c r="D40" i="13"/>
  <c r="E40" i="13"/>
  <c r="F40" i="13"/>
  <c r="G40" i="13"/>
  <c r="H40" i="13"/>
  <c r="I40" i="13"/>
  <c r="J40" i="13"/>
  <c r="C41" i="13"/>
  <c r="D41" i="13"/>
  <c r="E41" i="13"/>
  <c r="F41" i="13"/>
  <c r="G41" i="13"/>
  <c r="H41" i="13"/>
  <c r="I41" i="13"/>
  <c r="J41" i="13"/>
  <c r="C42" i="13"/>
  <c r="D42" i="13"/>
  <c r="E42" i="13"/>
  <c r="F42" i="13"/>
  <c r="G42" i="13"/>
  <c r="H42" i="13"/>
  <c r="I42" i="13"/>
  <c r="J42" i="13"/>
  <c r="C43" i="13"/>
  <c r="D43" i="13"/>
  <c r="E43" i="13"/>
  <c r="F43" i="13"/>
  <c r="G43" i="13"/>
  <c r="H43" i="13"/>
  <c r="I43" i="13"/>
  <c r="J43" i="13"/>
  <c r="C44" i="13"/>
  <c r="D44" i="13"/>
  <c r="E44" i="13"/>
  <c r="F44" i="13"/>
  <c r="G44" i="13"/>
  <c r="H44" i="13"/>
  <c r="I44" i="13"/>
  <c r="J44" i="13"/>
  <c r="C45" i="13"/>
  <c r="D45" i="13"/>
  <c r="E45" i="13"/>
  <c r="F45" i="13"/>
  <c r="G45" i="13"/>
  <c r="H45" i="13"/>
  <c r="I45" i="13"/>
  <c r="J45" i="13"/>
  <c r="C46" i="13"/>
  <c r="D46" i="13"/>
  <c r="E46" i="13"/>
  <c r="F46" i="13"/>
  <c r="G46" i="13"/>
  <c r="H46" i="13"/>
  <c r="I46" i="13"/>
  <c r="J46" i="13"/>
  <c r="C47" i="13"/>
  <c r="D47" i="13"/>
  <c r="E47" i="13"/>
  <c r="F47" i="13"/>
  <c r="G47" i="13"/>
  <c r="H47" i="13"/>
  <c r="I47" i="13"/>
  <c r="J47" i="13"/>
  <c r="C48" i="13"/>
  <c r="D48" i="13"/>
  <c r="E48" i="13"/>
  <c r="F48" i="13"/>
  <c r="G48" i="13"/>
  <c r="H48" i="13"/>
  <c r="I48" i="13"/>
  <c r="J48" i="13"/>
  <c r="C49" i="13"/>
  <c r="D49" i="13"/>
  <c r="E49" i="13"/>
  <c r="F49" i="13"/>
  <c r="G49" i="13"/>
  <c r="H49" i="13"/>
  <c r="I49" i="13"/>
  <c r="J49" i="13"/>
  <c r="C50" i="13"/>
  <c r="D50" i="13"/>
  <c r="E50" i="13"/>
  <c r="F50" i="13"/>
  <c r="G50" i="13"/>
  <c r="H50" i="13"/>
  <c r="I50" i="13"/>
  <c r="J50" i="13"/>
  <c r="C51" i="13"/>
  <c r="D51" i="13"/>
  <c r="E51" i="13"/>
  <c r="F51" i="13"/>
  <c r="G51" i="13"/>
  <c r="H51" i="13"/>
  <c r="I51" i="13"/>
  <c r="J51" i="13"/>
  <c r="C52" i="13"/>
  <c r="D52" i="13"/>
  <c r="E52" i="13"/>
  <c r="F52" i="13"/>
  <c r="G52" i="13"/>
  <c r="H52" i="13"/>
  <c r="I52" i="13"/>
  <c r="J52" i="13"/>
  <c r="C53" i="13"/>
  <c r="D53" i="13"/>
  <c r="E53" i="13"/>
  <c r="F53" i="13"/>
  <c r="G53" i="13"/>
  <c r="H53" i="13"/>
  <c r="I53" i="13"/>
  <c r="J53" i="13"/>
  <c r="C54" i="13"/>
  <c r="D54" i="13"/>
  <c r="E54" i="13"/>
  <c r="F54" i="13"/>
  <c r="G54" i="13"/>
  <c r="H54" i="13"/>
  <c r="I54" i="13"/>
  <c r="J54" i="13"/>
  <c r="C55" i="13"/>
  <c r="D55" i="13"/>
  <c r="E55" i="13"/>
  <c r="F55" i="13"/>
  <c r="G55" i="13"/>
  <c r="H55" i="13"/>
  <c r="I55" i="13"/>
  <c r="J55" i="13"/>
  <c r="C56" i="13"/>
  <c r="D56" i="13"/>
  <c r="E56" i="13"/>
  <c r="F56" i="13"/>
  <c r="G56" i="13"/>
  <c r="H56" i="13"/>
  <c r="I56" i="13"/>
  <c r="J56" i="13"/>
  <c r="C57" i="13"/>
  <c r="D57" i="13"/>
  <c r="E57" i="13"/>
  <c r="F57" i="13"/>
  <c r="G57" i="13"/>
  <c r="H57" i="13"/>
  <c r="I57" i="13"/>
  <c r="J57" i="13"/>
  <c r="C58" i="13"/>
  <c r="D58" i="13"/>
  <c r="E58" i="13"/>
  <c r="F58" i="13"/>
  <c r="G58" i="13"/>
  <c r="H58" i="13"/>
  <c r="I58" i="13"/>
  <c r="J58" i="13"/>
  <c r="C59" i="13"/>
  <c r="D59" i="13"/>
  <c r="E59" i="13"/>
  <c r="F59" i="13"/>
  <c r="G59" i="13"/>
  <c r="H59" i="13"/>
  <c r="I59" i="13"/>
  <c r="J59" i="13"/>
  <c r="C60" i="13"/>
  <c r="D60" i="13"/>
  <c r="E60" i="13"/>
  <c r="F60" i="13"/>
  <c r="G60" i="13"/>
  <c r="H60" i="13"/>
  <c r="I60" i="13"/>
  <c r="J60" i="13"/>
  <c r="C61" i="13"/>
  <c r="D61" i="13"/>
  <c r="E61" i="13"/>
  <c r="F61" i="13"/>
  <c r="G61" i="13"/>
  <c r="H61" i="13"/>
  <c r="I61" i="13"/>
  <c r="J61" i="13"/>
  <c r="C62" i="13"/>
  <c r="D62" i="13"/>
  <c r="E62" i="13"/>
  <c r="F62" i="13"/>
  <c r="G62" i="13"/>
  <c r="H62" i="13"/>
  <c r="I62" i="13"/>
  <c r="J62" i="13"/>
  <c r="C63" i="13"/>
  <c r="D63" i="13"/>
  <c r="E63" i="13"/>
  <c r="F63" i="13"/>
  <c r="G63" i="13"/>
  <c r="H63" i="13"/>
  <c r="I63" i="13"/>
  <c r="J63" i="13"/>
  <c r="C64" i="13"/>
  <c r="D64" i="13"/>
  <c r="E64" i="13"/>
  <c r="F64" i="13"/>
  <c r="G64" i="13"/>
  <c r="H64" i="13"/>
  <c r="I64" i="13"/>
  <c r="J64" i="13"/>
  <c r="C65" i="13"/>
  <c r="D65" i="13"/>
  <c r="E65" i="13"/>
  <c r="F65" i="13"/>
  <c r="G65" i="13"/>
  <c r="H65" i="13"/>
  <c r="I65" i="13"/>
  <c r="J65" i="13"/>
  <c r="C66" i="13"/>
  <c r="D66" i="13"/>
  <c r="E66" i="13"/>
  <c r="F66" i="13"/>
  <c r="G66" i="13"/>
  <c r="H66" i="13"/>
  <c r="I66" i="13"/>
  <c r="J66" i="13"/>
  <c r="C67" i="13"/>
  <c r="D67" i="13"/>
  <c r="E67" i="13"/>
  <c r="F67" i="13"/>
  <c r="G67" i="13"/>
  <c r="H67" i="13"/>
  <c r="I67" i="13"/>
  <c r="J67" i="13"/>
  <c r="C68" i="13"/>
  <c r="D68" i="13"/>
  <c r="E68" i="13"/>
  <c r="F68" i="13"/>
  <c r="G68" i="13"/>
  <c r="H68" i="13"/>
  <c r="I68" i="13"/>
  <c r="J68" i="13"/>
  <c r="C69" i="13"/>
  <c r="D69" i="13"/>
  <c r="E69" i="13"/>
  <c r="F69" i="13"/>
  <c r="G69" i="13"/>
  <c r="H69" i="13"/>
  <c r="I69" i="13"/>
  <c r="J69" i="13"/>
  <c r="C70" i="13"/>
  <c r="D70" i="13"/>
  <c r="E70" i="13"/>
  <c r="F70" i="13"/>
  <c r="G70" i="13"/>
  <c r="H70" i="13"/>
  <c r="I70" i="13"/>
  <c r="J70" i="13"/>
  <c r="C71" i="13"/>
  <c r="D71" i="13"/>
  <c r="E71" i="13"/>
  <c r="F71" i="13"/>
  <c r="G71" i="13"/>
  <c r="H71" i="13"/>
  <c r="I71" i="13"/>
  <c r="J71" i="13"/>
  <c r="C72" i="13"/>
  <c r="D72" i="13"/>
  <c r="E72" i="13"/>
  <c r="F72" i="13"/>
  <c r="G72" i="13"/>
  <c r="H72" i="13"/>
  <c r="I72" i="13"/>
  <c r="J72" i="13"/>
  <c r="C73" i="13"/>
  <c r="D73" i="13"/>
  <c r="E73" i="13"/>
  <c r="F73" i="13"/>
  <c r="G73" i="13"/>
  <c r="H73" i="13"/>
  <c r="I73" i="13"/>
  <c r="J73" i="13"/>
  <c r="C74" i="13"/>
  <c r="D74" i="13"/>
  <c r="E74" i="13"/>
  <c r="F74" i="13"/>
  <c r="G74" i="13"/>
  <c r="H74" i="13"/>
  <c r="I74" i="13"/>
  <c r="J74" i="13"/>
  <c r="C75" i="13"/>
  <c r="D75" i="13"/>
  <c r="E75" i="13"/>
  <c r="F75" i="13"/>
  <c r="G75" i="13"/>
  <c r="H75" i="13"/>
  <c r="I75" i="13"/>
  <c r="J75" i="13"/>
  <c r="C76" i="13"/>
  <c r="D76" i="13"/>
  <c r="E76" i="13"/>
  <c r="F76" i="13"/>
  <c r="G76" i="13"/>
  <c r="H76" i="13"/>
  <c r="I76" i="13"/>
  <c r="J76" i="13"/>
  <c r="C77" i="13"/>
  <c r="D77" i="13"/>
  <c r="E77" i="13"/>
  <c r="F77" i="13"/>
  <c r="G77" i="13"/>
  <c r="H77" i="13"/>
  <c r="I77" i="13"/>
  <c r="J77" i="13"/>
  <c r="C78" i="13"/>
  <c r="D78" i="13"/>
  <c r="E78" i="13"/>
  <c r="F78" i="13"/>
  <c r="G78" i="13"/>
  <c r="H78" i="13"/>
  <c r="I78" i="13"/>
  <c r="J78" i="13"/>
  <c r="C79" i="13"/>
  <c r="D79" i="13"/>
  <c r="E79" i="13"/>
  <c r="F79" i="13"/>
  <c r="G79" i="13"/>
  <c r="H79" i="13"/>
  <c r="I79" i="13"/>
  <c r="J79" i="13"/>
  <c r="C80" i="13"/>
  <c r="D80" i="13"/>
  <c r="E80" i="13"/>
  <c r="F80" i="13"/>
  <c r="G80" i="13"/>
  <c r="H80" i="13"/>
  <c r="I80" i="13"/>
  <c r="J80" i="13"/>
  <c r="C81" i="13"/>
  <c r="D81" i="13"/>
  <c r="E81" i="13"/>
  <c r="F81" i="13"/>
  <c r="G81" i="13"/>
  <c r="H81" i="13"/>
  <c r="I81" i="13"/>
  <c r="J81" i="13"/>
  <c r="C82" i="13"/>
  <c r="D82" i="13"/>
  <c r="E82" i="13"/>
  <c r="F82" i="13"/>
  <c r="G82" i="13"/>
  <c r="H82" i="13"/>
  <c r="I82" i="13"/>
  <c r="J82" i="13"/>
  <c r="C83" i="13"/>
  <c r="D83" i="13"/>
  <c r="E83" i="13"/>
  <c r="F83" i="13"/>
  <c r="G83" i="13"/>
  <c r="H83" i="13"/>
  <c r="I83" i="13"/>
  <c r="J83" i="13"/>
  <c r="C84" i="13"/>
  <c r="D84" i="13"/>
  <c r="E84" i="13"/>
  <c r="F84" i="13"/>
  <c r="G84" i="13"/>
  <c r="H84" i="13"/>
  <c r="I84" i="13"/>
  <c r="J84" i="13"/>
  <c r="C85" i="13"/>
  <c r="D85" i="13"/>
  <c r="E85" i="13"/>
  <c r="F85" i="13"/>
  <c r="G85" i="13"/>
  <c r="H85" i="13"/>
  <c r="I85" i="13"/>
  <c r="J85" i="13"/>
  <c r="C86" i="13"/>
  <c r="D86" i="13"/>
  <c r="E86" i="13"/>
  <c r="F86" i="13"/>
  <c r="G86" i="13"/>
  <c r="H86" i="13"/>
  <c r="I86" i="13"/>
  <c r="J86" i="13"/>
  <c r="C87" i="13"/>
  <c r="D87" i="13"/>
  <c r="E87" i="13"/>
  <c r="F87" i="13"/>
  <c r="G87" i="13"/>
  <c r="H87" i="13"/>
  <c r="I87" i="13"/>
  <c r="J87" i="13"/>
  <c r="C88" i="13"/>
  <c r="D88" i="13"/>
  <c r="E88" i="13"/>
  <c r="F88" i="13"/>
  <c r="G88" i="13"/>
  <c r="H88" i="13"/>
  <c r="I88" i="13"/>
  <c r="J88" i="13"/>
  <c r="C89" i="13"/>
  <c r="D89" i="13"/>
  <c r="E89" i="13"/>
  <c r="F89" i="13"/>
  <c r="G89" i="13"/>
  <c r="H89" i="13"/>
  <c r="I89" i="13"/>
  <c r="J89" i="13"/>
  <c r="C90" i="13"/>
  <c r="D90" i="13"/>
  <c r="E90" i="13"/>
  <c r="F90" i="13"/>
  <c r="G90" i="13"/>
  <c r="H90" i="13"/>
  <c r="I90" i="13"/>
  <c r="J90" i="13"/>
  <c r="C91" i="13"/>
  <c r="D91" i="13"/>
  <c r="E91" i="13"/>
  <c r="F91" i="13"/>
  <c r="G91" i="13"/>
  <c r="H91" i="13"/>
  <c r="I91" i="13"/>
  <c r="J91" i="13"/>
  <c r="C92" i="13"/>
  <c r="D92" i="13"/>
  <c r="E92" i="13"/>
  <c r="F92" i="13"/>
  <c r="G92" i="13"/>
  <c r="H92" i="13"/>
  <c r="I92" i="13"/>
  <c r="J92" i="13"/>
  <c r="C93" i="13"/>
  <c r="D93" i="13"/>
  <c r="E93" i="13"/>
  <c r="F93" i="13"/>
  <c r="G93" i="13"/>
  <c r="H93" i="13"/>
  <c r="I93" i="13"/>
  <c r="J93" i="13"/>
  <c r="C94" i="13"/>
  <c r="D94" i="13"/>
  <c r="E94" i="13"/>
  <c r="F94" i="13"/>
  <c r="G94" i="13"/>
  <c r="H94" i="13"/>
  <c r="I94" i="13"/>
  <c r="J94" i="13"/>
  <c r="C95" i="13"/>
  <c r="D95" i="13"/>
  <c r="E95" i="13"/>
  <c r="F95" i="13"/>
  <c r="G95" i="13"/>
  <c r="H95" i="13"/>
  <c r="I95" i="13"/>
  <c r="J95" i="13"/>
  <c r="C96" i="13"/>
  <c r="D96" i="13"/>
  <c r="E96" i="13"/>
  <c r="F96" i="13"/>
  <c r="G96" i="13"/>
  <c r="H96" i="13"/>
  <c r="I96" i="13"/>
  <c r="J96" i="13"/>
  <c r="C97" i="13"/>
  <c r="D97" i="13"/>
  <c r="E97" i="13"/>
  <c r="F97" i="13"/>
  <c r="G97" i="13"/>
  <c r="H97" i="13"/>
  <c r="I97" i="13"/>
  <c r="J97" i="13"/>
  <c r="C98" i="13"/>
  <c r="D98" i="13"/>
  <c r="E98" i="13"/>
  <c r="F98" i="13"/>
  <c r="G98" i="13"/>
  <c r="H98" i="13"/>
  <c r="I98" i="13"/>
  <c r="J98" i="13"/>
  <c r="C99" i="13"/>
  <c r="D99" i="13"/>
  <c r="E99" i="13"/>
  <c r="F99" i="13"/>
  <c r="G99" i="13"/>
  <c r="H99" i="13"/>
  <c r="J99" i="13"/>
  <c r="C100" i="13"/>
  <c r="D100" i="13"/>
  <c r="E100" i="13"/>
  <c r="F100" i="13"/>
  <c r="G100" i="13"/>
  <c r="H100" i="13"/>
  <c r="J100" i="13"/>
  <c r="C101" i="13"/>
  <c r="D101" i="13"/>
  <c r="E101" i="13"/>
  <c r="F101" i="13"/>
  <c r="G101" i="13"/>
  <c r="H101" i="13"/>
  <c r="J101" i="13"/>
  <c r="C102" i="13"/>
  <c r="D102" i="13"/>
  <c r="E102" i="13"/>
  <c r="F102" i="13"/>
  <c r="G102" i="13"/>
  <c r="H102" i="13"/>
  <c r="J102" i="13"/>
  <c r="C103" i="13"/>
  <c r="D103" i="13"/>
  <c r="E103" i="13"/>
  <c r="F103" i="13"/>
  <c r="G103" i="13"/>
  <c r="H103" i="13"/>
  <c r="J103" i="13"/>
  <c r="C104" i="13"/>
  <c r="D104" i="13"/>
  <c r="E104" i="13"/>
  <c r="F104" i="13"/>
  <c r="G104" i="13"/>
  <c r="H104" i="13"/>
  <c r="J104" i="13"/>
  <c r="C105" i="13"/>
  <c r="D105" i="13"/>
  <c r="E105" i="13"/>
  <c r="F105" i="13"/>
  <c r="G105" i="13"/>
  <c r="H105" i="13"/>
  <c r="J105" i="13"/>
  <c r="C106" i="13"/>
  <c r="D106" i="13"/>
  <c r="E106" i="13"/>
  <c r="F106" i="13"/>
  <c r="G106" i="13"/>
  <c r="H106" i="13"/>
  <c r="J106" i="13"/>
  <c r="C107" i="13"/>
  <c r="D107" i="13"/>
  <c r="E107" i="13"/>
  <c r="F107" i="13"/>
  <c r="G107" i="13"/>
  <c r="H107" i="13"/>
  <c r="J107" i="13"/>
  <c r="C108" i="13"/>
  <c r="D108" i="13"/>
  <c r="E108" i="13"/>
  <c r="F108" i="13"/>
  <c r="G108" i="13"/>
  <c r="H108" i="13"/>
  <c r="J108" i="13"/>
  <c r="C109" i="13"/>
  <c r="D109" i="13"/>
  <c r="E109" i="13"/>
  <c r="F109" i="13"/>
  <c r="G109" i="13"/>
  <c r="H109" i="13"/>
  <c r="J109" i="13"/>
  <c r="C110" i="13"/>
  <c r="D110" i="13"/>
  <c r="E110" i="13"/>
  <c r="F110" i="13"/>
  <c r="G110" i="13"/>
  <c r="H110" i="13"/>
  <c r="J110" i="13"/>
  <c r="C111" i="13"/>
  <c r="D111" i="13"/>
  <c r="E111" i="13"/>
  <c r="F111" i="13"/>
  <c r="G111" i="13"/>
  <c r="H111" i="13"/>
  <c r="J111" i="13"/>
  <c r="C112" i="13"/>
  <c r="D112" i="13"/>
  <c r="E112" i="13"/>
  <c r="F112" i="13"/>
  <c r="G112" i="13"/>
  <c r="H112" i="13"/>
  <c r="J112" i="13"/>
  <c r="C113" i="13"/>
  <c r="D113" i="13"/>
  <c r="E113" i="13"/>
  <c r="F113" i="13"/>
  <c r="G113" i="13"/>
  <c r="H113" i="13"/>
  <c r="J113" i="13"/>
  <c r="C114" i="13"/>
  <c r="D114" i="13"/>
  <c r="E114" i="13"/>
  <c r="F114" i="13"/>
  <c r="G114" i="13"/>
  <c r="H114" i="13"/>
  <c r="J114" i="13"/>
  <c r="C115" i="13"/>
  <c r="D115" i="13"/>
  <c r="E115" i="13"/>
  <c r="F115" i="13"/>
  <c r="G115" i="13"/>
  <c r="H115" i="13"/>
  <c r="J115" i="13"/>
  <c r="C116" i="13"/>
  <c r="D116" i="13"/>
  <c r="E116" i="13"/>
  <c r="F116" i="13"/>
  <c r="G116" i="13"/>
  <c r="H116" i="13"/>
  <c r="J116" i="13"/>
  <c r="C117" i="13"/>
  <c r="D117" i="13"/>
  <c r="E117" i="13"/>
  <c r="F117" i="13"/>
  <c r="G117" i="13"/>
  <c r="H117" i="13"/>
  <c r="J117" i="13"/>
  <c r="C118" i="13"/>
  <c r="D118" i="13"/>
  <c r="E118" i="13"/>
  <c r="F118" i="13"/>
  <c r="G118" i="13"/>
  <c r="H118" i="13"/>
  <c r="J118" i="13"/>
  <c r="C119" i="13"/>
  <c r="D119" i="13"/>
  <c r="E119" i="13"/>
  <c r="F119" i="13"/>
  <c r="G119" i="13"/>
  <c r="H119" i="13"/>
  <c r="J119" i="13"/>
  <c r="C120" i="13"/>
  <c r="D120" i="13"/>
  <c r="E120" i="13"/>
  <c r="F120" i="13"/>
  <c r="G120" i="13"/>
  <c r="H120" i="13"/>
  <c r="J120" i="13"/>
  <c r="D4" i="13"/>
  <c r="E4" i="13"/>
  <c r="F4" i="13"/>
  <c r="G4" i="13"/>
  <c r="H4" i="13"/>
  <c r="I4" i="13"/>
  <c r="J4" i="13"/>
  <c r="C4" i="13"/>
  <c r="K124" i="13" l="1"/>
  <c r="Q124" i="13"/>
  <c r="G126" i="13"/>
  <c r="O125" i="13"/>
  <c r="N124" i="13"/>
  <c r="E124" i="13"/>
  <c r="M124" i="13"/>
  <c r="J126" i="13"/>
  <c r="I126" i="13"/>
  <c r="O126" i="13"/>
  <c r="F126" i="13"/>
  <c r="H126" i="13"/>
  <c r="D126" i="13"/>
  <c r="L124" i="13"/>
  <c r="L126" i="13"/>
  <c r="L125" i="13"/>
  <c r="C126" i="13"/>
  <c r="E126" i="13"/>
  <c r="C124" i="13"/>
  <c r="C125" i="13"/>
  <c r="R126" i="13"/>
  <c r="R125" i="13"/>
  <c r="J124" i="13"/>
  <c r="J125" i="13"/>
  <c r="Q126" i="13"/>
  <c r="Q125" i="13"/>
  <c r="I124" i="13"/>
  <c r="I125" i="13"/>
  <c r="P126" i="13"/>
  <c r="P125" i="13"/>
  <c r="H124" i="13"/>
  <c r="H125" i="13"/>
  <c r="G124" i="13"/>
  <c r="G125" i="13"/>
  <c r="N126" i="13"/>
  <c r="N125" i="13"/>
  <c r="F124" i="13"/>
  <c r="F125" i="13"/>
  <c r="M126" i="13"/>
  <c r="M125" i="13"/>
  <c r="E125" i="13"/>
  <c r="D124" i="13"/>
  <c r="D125" i="13"/>
  <c r="K126" i="13"/>
  <c r="K125" i="13"/>
  <c r="D78" i="10"/>
  <c r="D79" i="10"/>
  <c r="D80" i="10"/>
  <c r="D81" i="10"/>
  <c r="D82" i="10"/>
  <c r="D83" i="10"/>
  <c r="D84" i="10"/>
  <c r="D85" i="10"/>
  <c r="D86" i="10"/>
  <c r="D87" i="10"/>
  <c r="D88" i="10"/>
  <c r="D89" i="10"/>
  <c r="D90" i="10"/>
  <c r="D91" i="10"/>
  <c r="D92" i="10"/>
  <c r="D93" i="10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D118" i="10"/>
  <c r="D119" i="10"/>
  <c r="D120" i="10"/>
  <c r="D121" i="10"/>
  <c r="D122" i="10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D75" i="11"/>
  <c r="D76" i="11"/>
  <c r="D77" i="11"/>
  <c r="D78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5" i="11"/>
  <c r="D116" i="11"/>
  <c r="D117" i="11"/>
  <c r="D118" i="11"/>
  <c r="D119" i="11"/>
  <c r="D120" i="11"/>
  <c r="D121" i="11"/>
  <c r="D122" i="11"/>
  <c r="D7" i="11"/>
  <c r="D6" i="11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55" i="10"/>
  <c r="D56" i="10"/>
  <c r="D57" i="10"/>
  <c r="D58" i="10"/>
  <c r="D59" i="10"/>
  <c r="D60" i="10"/>
  <c r="D61" i="10"/>
  <c r="D62" i="10"/>
  <c r="D63" i="10"/>
  <c r="D64" i="10"/>
  <c r="D65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" i="10"/>
  <c r="D6" i="10"/>
  <c r="D122" i="12"/>
  <c r="D121" i="12"/>
  <c r="D120" i="12"/>
  <c r="D119" i="12"/>
  <c r="D118" i="12"/>
  <c r="D117" i="12"/>
  <c r="D116" i="12"/>
  <c r="D115" i="12"/>
  <c r="D114" i="12"/>
  <c r="D113" i="12"/>
  <c r="D112" i="12"/>
  <c r="D111" i="12"/>
  <c r="D110" i="12"/>
  <c r="D109" i="12"/>
  <c r="D108" i="12"/>
  <c r="D107" i="12"/>
  <c r="D106" i="12"/>
  <c r="D105" i="12"/>
  <c r="D104" i="12"/>
  <c r="D103" i="12"/>
  <c r="D102" i="12"/>
  <c r="D101" i="12"/>
  <c r="D100" i="12"/>
  <c r="D99" i="12"/>
  <c r="D98" i="12"/>
  <c r="D97" i="12"/>
  <c r="D96" i="12"/>
  <c r="D95" i="12"/>
  <c r="D94" i="12"/>
  <c r="D93" i="12"/>
  <c r="D92" i="12"/>
  <c r="D91" i="12"/>
  <c r="D90" i="12"/>
  <c r="D89" i="12"/>
  <c r="D88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1" i="12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123" i="7"/>
  <c r="D8" i="7"/>
  <c r="D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Sobarzo</author>
    <author>Federico Sobarzo Lorca</author>
  </authors>
  <commentList>
    <comment ref="D6" authorId="0" shapeId="0" xr:uid="{56798411-2824-4B87-930E-BA719181B56B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2011</t>
        </r>
      </text>
    </comment>
    <comment ref="H6" authorId="0" shapeId="0" xr:uid="{C359AB2D-6263-4083-A682-CCB71CD5920F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2015
</t>
        </r>
      </text>
    </comment>
    <comment ref="C172" authorId="1" shapeId="0" xr:uid="{9F88D25A-A166-40E6-916F-1A7911FEE39E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C173" authorId="1" shapeId="0" xr:uid="{F492BC13-BB3E-42AE-A2FD-8AC941BAA42A}">
      <text>
        <r>
          <rPr>
            <sz val="9"/>
            <color indexed="81"/>
            <rFont val="Tahoma"/>
            <family val="2"/>
          </rPr>
          <t xml:space="preserve">*  Preliminary. All indexes are subject to monthly revisions up to four months after original publication.
</t>
        </r>
      </text>
    </comment>
    <comment ref="C174" authorId="1" shapeId="0" xr:uid="{58EB6612-B322-4CCE-92D5-F5DD35CEC46A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Sobarzo</author>
    <author>Federico Sobarzo Lorca</author>
  </authors>
  <commentList>
    <comment ref="D5" authorId="0" shapeId="0" xr:uid="{AB12827C-A2DB-4470-B6E4-1EEC1007CAAD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2011</t>
        </r>
      </text>
    </comment>
    <comment ref="H5" authorId="0" shapeId="0" xr:uid="{D69F342E-9F54-4296-A631-FB9658ED9489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2015</t>
        </r>
      </text>
    </comment>
    <comment ref="C171" authorId="1" shapeId="0" xr:uid="{FA7A3702-3A8C-4978-9B31-393426A9EE90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</text>
    </comment>
    <comment ref="C172" authorId="1" shapeId="0" xr:uid="{59E11502-4A45-4FDB-B545-75B20E4DB898}">
      <text>
        <r>
          <rPr>
            <sz val="9"/>
            <color indexed="81"/>
            <rFont val="Tahoma"/>
            <family val="2"/>
          </rPr>
          <t xml:space="preserve">*  Preliminary. All indexes are subject to monthly revisions up to four months after original publication.
</t>
        </r>
      </text>
    </comment>
    <comment ref="C173" authorId="1" shapeId="0" xr:uid="{D5296288-7EEB-46B7-AF20-02DEB47CAE01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Sobarzo</author>
    <author>Federico Sobarzo Lorca</author>
  </authors>
  <commentList>
    <comment ref="D5" authorId="0" shapeId="0" xr:uid="{4B23B0FB-650F-4298-8BE8-6D6430D2BACA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2011</t>
        </r>
      </text>
    </comment>
    <comment ref="H5" authorId="0" shapeId="0" xr:uid="{319017C9-FDBA-45ED-BB9E-1DC5C8E36E48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2015</t>
        </r>
      </text>
    </comment>
    <comment ref="C171" authorId="1" shapeId="0" xr:uid="{858C1EE3-5093-4C5D-96D3-F49794F31EF4}">
      <text>
        <r>
          <rPr>
            <sz val="9"/>
            <color indexed="81"/>
            <rFont val="Tahoma"/>
            <family val="2"/>
          </rPr>
          <t xml:space="preserve">*  Preliminary. All indexes are subject to monthly revisions up to four months after original publication.
</t>
        </r>
      </text>
    </comment>
    <comment ref="C172" authorId="1" shapeId="0" xr:uid="{59761271-E114-445F-A4D4-2D9ED57AD187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</text>
    </comment>
    <comment ref="C173" authorId="1" shapeId="0" xr:uid="{389D6ADB-3412-48D0-A70D-348E86C0C3D0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Sobarzo</author>
    <author>Federico Sobarzo Lorca</author>
  </authors>
  <commentList>
    <comment ref="D5" authorId="0" shapeId="0" xr:uid="{013B623D-AB1B-4BBF-845F-F68FA9178870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2011</t>
        </r>
      </text>
    </comment>
    <comment ref="H5" authorId="0" shapeId="0" xr:uid="{CABB460B-039B-45C8-A96C-76BE39FEACD9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2011</t>
        </r>
      </text>
    </comment>
    <comment ref="C171" authorId="1" shapeId="0" xr:uid="{6FD15D25-8ADE-4431-B455-2F530ACB71F2}">
      <text>
        <r>
          <rPr>
            <sz val="9"/>
            <color indexed="81"/>
            <rFont val="Tahoma"/>
            <family val="2"/>
          </rPr>
          <t xml:space="preserve">*  Preliminary. All indexes are subject to monthly revisions up to four months after original publication.
</t>
        </r>
      </text>
    </comment>
    <comment ref="C172" authorId="1" shapeId="0" xr:uid="{E4094D47-3A4C-4D09-AED5-3708BA1A9786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</text>
    </comment>
    <comment ref="C173" authorId="1" shapeId="0" xr:uid="{FE913ACC-8FEF-4657-BEB2-E79A25B14B0C}">
      <text>
        <r>
          <rPr>
            <sz val="9"/>
            <color indexed="81"/>
            <rFont val="Tahoma"/>
            <family val="2"/>
          </rPr>
          <t xml:space="preserve">*  Preliminary. All indexes are subject to monthly revisions up to four months after original publication.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Sobarzo</author>
    <author>Federico Sobarzo Lorca</author>
  </authors>
  <commentList>
    <comment ref="D5" authorId="0" shapeId="0" xr:uid="{969610E7-4A42-4BF6-BB6A-28F81B673C76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2011</t>
        </r>
      </text>
    </comment>
    <comment ref="H5" authorId="0" shapeId="0" xr:uid="{185E42B7-E203-4E3E-891E-6BD5B3F8E41E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2015</t>
        </r>
      </text>
    </comment>
    <comment ref="C171" authorId="1" shapeId="0" xr:uid="{EC3B8B51-2561-4A8C-A91A-87A99A6AAD1F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</text>
    </comment>
    <comment ref="C172" authorId="1" shapeId="0" xr:uid="{0D4718DE-434B-4445-A735-17F2CEEA5E6A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</text>
    </comment>
    <comment ref="C173" authorId="1" shapeId="0" xr:uid="{9D4CC6E3-AC40-4701-B877-6990423FCCDF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Sobarzo</author>
    <author>Federico Sobarzo Lorca</author>
  </authors>
  <commentList>
    <comment ref="D5" authorId="0" shapeId="0" xr:uid="{8C8D309B-DA37-4BF5-BA2E-E32F18BFDCCE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2011</t>
        </r>
      </text>
    </comment>
    <comment ref="H5" authorId="0" shapeId="0" xr:uid="{88F9A1BC-33AD-412F-8A47-E3775C880220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2015</t>
        </r>
      </text>
    </comment>
    <comment ref="C171" authorId="1" shapeId="0" xr:uid="{39CED27F-44DD-47DD-93B9-DD75BB2EF27B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</text>
    </comment>
    <comment ref="C172" authorId="1" shapeId="0" xr:uid="{E4C56D39-AE86-4771-AB12-3A41E2977272}">
      <text>
        <r>
          <rPr>
            <sz val="9"/>
            <color indexed="81"/>
            <rFont val="Tahoma"/>
            <family val="2"/>
          </rPr>
          <t>*  Preliminary. All indexes are subject to monthly revisions up to four months after original publication.</t>
        </r>
      </text>
    </comment>
    <comment ref="C173" authorId="1" shapeId="0" xr:uid="{1247C650-CA04-4060-BC1A-82E988FCF697}">
      <text>
        <r>
          <rPr>
            <sz val="9"/>
            <color indexed="81"/>
            <rFont val="Tahoma"/>
            <family val="2"/>
          </rPr>
          <t xml:space="preserve">*  Preliminary. All indexes are subject to monthly revisions up to four months after original publication.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Sobarzo</author>
  </authors>
  <commentList>
    <comment ref="D5" authorId="0" shapeId="0" xr:uid="{2D18010B-BDCB-45D8-9410-84B01A640E10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Noviembre 2016</t>
        </r>
      </text>
    </comment>
    <comment ref="H5" authorId="0" shapeId="0" xr:uid="{2353C312-05EE-4450-9C24-6502BD3AA9F8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Noviembre 2016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Sobarzo</author>
  </authors>
  <commentList>
    <comment ref="E7" authorId="0" shapeId="0" xr:uid="{4B75A4B1-CA8A-46A8-80B2-738859C4D078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2011</t>
        </r>
      </text>
    </comment>
    <comment ref="I7" authorId="0" shapeId="0" xr:uid="{2D1DF8E3-5FDC-425E-ABC9-5A28F8B7D0B1}">
      <text>
        <r>
          <rPr>
            <b/>
            <sz val="9"/>
            <color indexed="81"/>
            <rFont val="Tahoma"/>
            <family val="2"/>
          </rPr>
          <t>Federico Sobarzo:</t>
        </r>
        <r>
          <rPr>
            <sz val="9"/>
            <color indexed="81"/>
            <rFont val="Tahoma"/>
            <family val="2"/>
          </rPr>
          <t xml:space="preserve">
Ref. Enero 2015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Federico Sobarzo</author>
  </authors>
  <commentList>
    <comment ref="D5" authorId="0" shapeId="0" xr:uid="{9D4F1C06-AE74-4BB8-AD5A-544C467EECEA}">
      <text>
        <r>
          <rPr>
            <b/>
            <sz val="9"/>
            <color indexed="81"/>
            <rFont val="Tahoma"/>
            <family val="2"/>
          </rPr>
          <t>Base 100 Enero 2015</t>
        </r>
      </text>
    </comment>
  </commentList>
</comments>
</file>

<file path=xl/sharedStrings.xml><?xml version="1.0" encoding="utf-8"?>
<sst xmlns="http://schemas.openxmlformats.org/spreadsheetml/2006/main" count="97" uniqueCount="43">
  <si>
    <t>PPI Turb</t>
  </si>
  <si>
    <t>PPI Switch</t>
  </si>
  <si>
    <t>PPI Ac</t>
  </si>
  <si>
    <t>PPI Al</t>
  </si>
  <si>
    <t>Precio Nomimal Cobre Mensual (¢/lb)</t>
  </si>
  <si>
    <t>CU</t>
  </si>
  <si>
    <t>IPC</t>
  </si>
  <si>
    <t>PPI</t>
  </si>
  <si>
    <t>PPI  Motor</t>
  </si>
  <si>
    <t>Max</t>
  </si>
  <si>
    <t>Min</t>
  </si>
  <si>
    <t>Promedio</t>
  </si>
  <si>
    <t>PPI Switchgear</t>
  </si>
  <si>
    <t>PPI Turbin</t>
  </si>
  <si>
    <t>PPI Motor</t>
  </si>
  <si>
    <t>pvXchange</t>
  </si>
  <si>
    <t>Tecnología Turbinas Gas / Grupo Motor - Generador</t>
  </si>
  <si>
    <t xml:space="preserve">PPI Ac </t>
  </si>
  <si>
    <t xml:space="preserve">PPI Al </t>
  </si>
  <si>
    <t>pvXvchange</t>
  </si>
  <si>
    <t>Valores con Base 100 Enero 2015</t>
  </si>
  <si>
    <t>Dólar/Euro</t>
  </si>
  <si>
    <t>pvXchange Euro/W</t>
  </si>
  <si>
    <t>Año</t>
  </si>
  <si>
    <t>Mes</t>
  </si>
  <si>
    <t>Índice</t>
  </si>
  <si>
    <t>Serie Historica Empalmada IPC Base 2023 : Fuente INE</t>
  </si>
  <si>
    <t>Base ENE 2011</t>
  </si>
  <si>
    <t>Tecnología Solar Fotovoltaica con Sistema de Almacenamiento de Energía mediante Baterias (BESS)</t>
  </si>
  <si>
    <t>Tecnología Parque Eólico con Sistema de Almacenamiento de Energía mediante Baterias (BESS)</t>
  </si>
  <si>
    <t>Indice</t>
  </si>
  <si>
    <t>Base ENE 2015</t>
  </si>
  <si>
    <t>IRENA Eólico</t>
  </si>
  <si>
    <t>NREL Battery</t>
  </si>
  <si>
    <t>Date</t>
  </si>
  <si>
    <t>Average Selling Price USD (2023)</t>
  </si>
  <si>
    <t xml:space="preserve">Promedio </t>
  </si>
  <si>
    <t>Renewbale Gen Power Costs in 2023</t>
  </si>
  <si>
    <t xml:space="preserve">Fuenete: Fig 2.2 </t>
  </si>
  <si>
    <t>NREL 2019</t>
  </si>
  <si>
    <t>NREL 2021</t>
  </si>
  <si>
    <t>NREL 2023</t>
  </si>
  <si>
    <t>NREL BAT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</si>
</sst>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0.0"/>
    <numFmt numFmtId="165" formatCode="0.0"/>
    <numFmt numFmtId="166" formatCode="0.0%"/>
    <numFmt numFmtId="167" formatCode="0.000%"/>
    <numFmt numFmtId="168" formatCode="0.000"/>
    <numFmt numFmtId="169" formatCode="#0.000"/>
    <numFmt numFmtId="170" formatCode="0.0000"/>
    <numFmt numFmtId="171" formatCode="#,##0.0"/>
    <numFmt numFmtId="172" formatCode="[$-409]mmmm\-yy;@"/>
    <numFmt numFmtId="173" formatCode="_-* #,##0.00_-;\-* #,##0.00_-;_-* &quot;-&quot;??_-;_-@_-"/>
    <numFmt numFmtId="174" formatCode="_-* #,##0_-;\-* #,##0_-;_-* &quot;-&quot;??_-;_-@_-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10"/>
      <name val="Arial Unicode MS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trike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4D4E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11" fillId="0" borderId="0"/>
    <xf numFmtId="0" fontId="1" fillId="0" borderId="0"/>
    <xf numFmtId="173" fontId="2" fillId="0" borderId="0" applyFont="0" applyFill="0" applyBorder="0" applyAlignment="0" applyProtection="0"/>
    <xf numFmtId="0" fontId="1" fillId="0" borderId="0"/>
  </cellStyleXfs>
  <cellXfs count="127">
    <xf numFmtId="0" fontId="0" fillId="0" borderId="0" xfId="0"/>
    <xf numFmtId="164" fontId="3" fillId="0" borderId="0" xfId="0" applyNumberFormat="1" applyFont="1" applyAlignment="1">
      <alignment horizontal="right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2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5" fontId="0" fillId="0" borderId="4" xfId="0" applyNumberFormat="1" applyBorder="1" applyAlignment="1">
      <alignment horizontal="center"/>
    </xf>
    <xf numFmtId="17" fontId="0" fillId="0" borderId="4" xfId="0" applyNumberForma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65" fontId="0" fillId="0" borderId="4" xfId="0" applyNumberFormat="1" applyBorder="1" applyAlignment="1">
      <alignment horizontal="center" wrapText="1"/>
    </xf>
    <xf numFmtId="165" fontId="0" fillId="0" borderId="12" xfId="0" applyNumberFormat="1" applyBorder="1" applyAlignment="1">
      <alignment horizontal="center"/>
    </xf>
    <xf numFmtId="0" fontId="4" fillId="0" borderId="4" xfId="0" applyFon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11" xfId="0" applyNumberFormat="1" applyBorder="1" applyAlignment="1">
      <alignment horizont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2" borderId="1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7" xfId="0" applyFill="1" applyBorder="1" applyAlignment="1">
      <alignment horizontal="center" wrapText="1"/>
    </xf>
    <xf numFmtId="0" fontId="0" fillId="2" borderId="18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6" fontId="0" fillId="0" borderId="0" xfId="1" applyNumberFormat="1" applyFont="1"/>
    <xf numFmtId="166" fontId="0" fillId="0" borderId="0" xfId="0" applyNumberFormat="1"/>
    <xf numFmtId="0" fontId="0" fillId="3" borderId="0" xfId="0" applyFill="1"/>
    <xf numFmtId="167" fontId="0" fillId="3" borderId="0" xfId="1" applyNumberFormat="1" applyFont="1" applyFill="1"/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0" xfId="0" applyFill="1" applyBorder="1" applyAlignment="1">
      <alignment horizontal="center" wrapText="1"/>
    </xf>
    <xf numFmtId="0" fontId="0" fillId="2" borderId="14" xfId="0" applyFill="1" applyBorder="1" applyAlignment="1">
      <alignment horizontal="center"/>
    </xf>
    <xf numFmtId="17" fontId="0" fillId="0" borderId="10" xfId="0" applyNumberFormat="1" applyBorder="1" applyAlignment="1">
      <alignment horizontal="center"/>
    </xf>
    <xf numFmtId="17" fontId="0" fillId="0" borderId="11" xfId="0" applyNumberFormat="1" applyBorder="1" applyAlignment="1">
      <alignment horizontal="center"/>
    </xf>
    <xf numFmtId="17" fontId="0" fillId="0" borderId="21" xfId="0" applyNumberFormat="1" applyBorder="1" applyAlignment="1">
      <alignment horizontal="center"/>
    </xf>
    <xf numFmtId="165" fontId="0" fillId="4" borderId="11" xfId="0" applyNumberFormat="1" applyFill="1" applyBorder="1" applyAlignment="1">
      <alignment horizontal="center"/>
    </xf>
    <xf numFmtId="165" fontId="3" fillId="4" borderId="4" xfId="0" applyNumberFormat="1" applyFont="1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3" fillId="4" borderId="9" xfId="0" applyNumberFormat="1" applyFont="1" applyFill="1" applyBorder="1" applyAlignment="1">
      <alignment horizontal="center"/>
    </xf>
    <xf numFmtId="165" fontId="3" fillId="4" borderId="13" xfId="0" applyNumberFormat="1" applyFont="1" applyFill="1" applyBorder="1" applyAlignment="1">
      <alignment horizontal="center"/>
    </xf>
    <xf numFmtId="2" fontId="0" fillId="0" borderId="0" xfId="0" applyNumberFormat="1"/>
    <xf numFmtId="165" fontId="0" fillId="4" borderId="10" xfId="0" applyNumberFormat="1" applyFill="1" applyBorder="1" applyAlignment="1">
      <alignment horizontal="center"/>
    </xf>
    <xf numFmtId="165" fontId="3" fillId="4" borderId="5" xfId="0" applyNumberFormat="1" applyFont="1" applyFill="1" applyBorder="1" applyAlignment="1">
      <alignment horizontal="center"/>
    </xf>
    <xf numFmtId="165" fontId="3" fillId="4" borderId="8" xfId="0" applyNumberFormat="1" applyFont="1" applyFill="1" applyBorder="1" applyAlignment="1">
      <alignment horizontal="center"/>
    </xf>
    <xf numFmtId="17" fontId="4" fillId="0" borderId="4" xfId="0" applyNumberFormat="1" applyFont="1" applyBorder="1" applyAlignment="1">
      <alignment horizontal="center"/>
    </xf>
    <xf numFmtId="165" fontId="0" fillId="4" borderId="5" xfId="0" applyNumberFormat="1" applyFill="1" applyBorder="1" applyAlignment="1">
      <alignment horizontal="center" wrapText="1"/>
    </xf>
    <xf numFmtId="165" fontId="0" fillId="4" borderId="4" xfId="0" applyNumberFormat="1" applyFill="1" applyBorder="1" applyAlignment="1">
      <alignment horizontal="center" wrapText="1"/>
    </xf>
    <xf numFmtId="165" fontId="0" fillId="4" borderId="13" xfId="0" applyNumberForma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70" fontId="0" fillId="0" borderId="0" xfId="0" applyNumberFormat="1"/>
    <xf numFmtId="165" fontId="3" fillId="4" borderId="12" xfId="0" applyNumberFormat="1" applyFont="1" applyFill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69" fontId="3" fillId="0" borderId="4" xfId="0" applyNumberFormat="1" applyFont="1" applyBorder="1" applyAlignment="1">
      <alignment horizontal="center"/>
    </xf>
    <xf numFmtId="168" fontId="0" fillId="0" borderId="0" xfId="0" applyNumberFormat="1"/>
    <xf numFmtId="0" fontId="0" fillId="0" borderId="7" xfId="0" applyBorder="1" applyAlignment="1">
      <alignment horizontal="center" wrapText="1"/>
    </xf>
    <xf numFmtId="3" fontId="0" fillId="0" borderId="0" xfId="0" applyNumberFormat="1" applyAlignment="1">
      <alignment horizontal="center"/>
    </xf>
    <xf numFmtId="17" fontId="0" fillId="0" borderId="0" xfId="0" applyNumberFormat="1" applyAlignment="1">
      <alignment horizontal="center"/>
    </xf>
    <xf numFmtId="171" fontId="0" fillId="0" borderId="4" xfId="0" applyNumberFormat="1" applyBorder="1" applyAlignment="1">
      <alignment horizontal="center"/>
    </xf>
    <xf numFmtId="171" fontId="3" fillId="0" borderId="4" xfId="0" applyNumberFormat="1" applyFont="1" applyBorder="1" applyAlignment="1">
      <alignment horizontal="center"/>
    </xf>
    <xf numFmtId="171" fontId="3" fillId="0" borderId="0" xfId="0" applyNumberFormat="1" applyFont="1" applyAlignment="1">
      <alignment horizontal="center"/>
    </xf>
    <xf numFmtId="17" fontId="2" fillId="0" borderId="4" xfId="0" applyNumberFormat="1" applyFont="1" applyBorder="1" applyAlignment="1">
      <alignment horizontal="center"/>
    </xf>
    <xf numFmtId="17" fontId="0" fillId="0" borderId="15" xfId="0" applyNumberFormat="1" applyBorder="1" applyAlignment="1">
      <alignment horizontal="center"/>
    </xf>
    <xf numFmtId="165" fontId="0" fillId="5" borderId="11" xfId="0" applyNumberFormat="1" applyFill="1" applyBorder="1" applyAlignment="1">
      <alignment horizontal="center"/>
    </xf>
    <xf numFmtId="165" fontId="3" fillId="5" borderId="4" xfId="0" applyNumberFormat="1" applyFont="1" applyFill="1" applyBorder="1" applyAlignment="1">
      <alignment horizontal="center"/>
    </xf>
    <xf numFmtId="165" fontId="3" fillId="5" borderId="9" xfId="0" applyNumberFormat="1" applyFont="1" applyFill="1" applyBorder="1" applyAlignment="1">
      <alignment horizontal="center"/>
    </xf>
    <xf numFmtId="165" fontId="0" fillId="5" borderId="4" xfId="0" applyNumberFormat="1" applyFill="1" applyBorder="1" applyAlignment="1">
      <alignment horizontal="center" wrapText="1"/>
    </xf>
    <xf numFmtId="17" fontId="4" fillId="0" borderId="0" xfId="0" applyNumberFormat="1" applyFont="1" applyAlignment="1">
      <alignment horizontal="center"/>
    </xf>
    <xf numFmtId="4" fontId="0" fillId="0" borderId="11" xfId="0" applyNumberFormat="1" applyBorder="1" applyAlignment="1">
      <alignment horizontal="center"/>
    </xf>
    <xf numFmtId="17" fontId="0" fillId="0" borderId="0" xfId="0" applyNumberFormat="1"/>
    <xf numFmtId="0" fontId="0" fillId="0" borderId="13" xfId="0" applyBorder="1" applyAlignment="1">
      <alignment horizontal="center"/>
    </xf>
    <xf numFmtId="0" fontId="4" fillId="0" borderId="13" xfId="0" applyFont="1" applyBorder="1" applyAlignment="1">
      <alignment horizontal="center"/>
    </xf>
    <xf numFmtId="17" fontId="0" fillId="0" borderId="4" xfId="0" applyNumberFormat="1" applyBorder="1"/>
    <xf numFmtId="0" fontId="2" fillId="0" borderId="13" xfId="0" applyFont="1" applyBorder="1" applyAlignment="1">
      <alignment horizontal="center"/>
    </xf>
    <xf numFmtId="17" fontId="0" fillId="0" borderId="0" xfId="0" applyNumberFormat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17" fontId="0" fillId="0" borderId="4" xfId="0" applyNumberFormat="1" applyBorder="1" applyAlignment="1">
      <alignment horizontal="center" wrapText="1"/>
    </xf>
    <xf numFmtId="168" fontId="0" fillId="0" borderId="4" xfId="0" applyNumberFormat="1" applyBorder="1" applyAlignment="1">
      <alignment horizontal="center"/>
    </xf>
    <xf numFmtId="165" fontId="0" fillId="3" borderId="4" xfId="0" applyNumberFormat="1" applyFill="1" applyBorder="1" applyAlignment="1">
      <alignment horizontal="center"/>
    </xf>
    <xf numFmtId="168" fontId="0" fillId="3" borderId="4" xfId="0" applyNumberFormat="1" applyFill="1" applyBorder="1" applyAlignment="1">
      <alignment horizontal="center"/>
    </xf>
    <xf numFmtId="0" fontId="13" fillId="6" borderId="0" xfId="2" applyFont="1" applyFill="1" applyAlignment="1">
      <alignment horizontal="center"/>
    </xf>
    <xf numFmtId="0" fontId="12" fillId="0" borderId="0" xfId="2" applyFont="1" applyAlignment="1">
      <alignment horizontal="center"/>
    </xf>
    <xf numFmtId="168" fontId="0" fillId="0" borderId="0" xfId="0" applyNumberFormat="1" applyAlignment="1">
      <alignment horizontal="center"/>
    </xf>
    <xf numFmtId="168" fontId="0" fillId="3" borderId="0" xfId="0" applyNumberFormat="1" applyFill="1" applyAlignment="1">
      <alignment horizontal="center"/>
    </xf>
    <xf numFmtId="2" fontId="0" fillId="3" borderId="0" xfId="0" applyNumberFormat="1" applyFill="1"/>
    <xf numFmtId="2" fontId="0" fillId="0" borderId="0" xfId="0" applyNumberFormat="1" applyAlignment="1">
      <alignment horizontal="center"/>
    </xf>
    <xf numFmtId="17" fontId="0" fillId="5" borderId="4" xfId="0" applyNumberFormat="1" applyFill="1" applyBorder="1"/>
    <xf numFmtId="171" fontId="0" fillId="5" borderId="4" xfId="0" applyNumberFormat="1" applyFill="1" applyBorder="1" applyAlignment="1">
      <alignment horizontal="center"/>
    </xf>
    <xf numFmtId="0" fontId="12" fillId="7" borderId="0" xfId="2" applyFont="1" applyFill="1" applyAlignment="1">
      <alignment horizontal="center"/>
    </xf>
    <xf numFmtId="2" fontId="0" fillId="7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172" fontId="0" fillId="8" borderId="4" xfId="0" applyNumberFormat="1" applyFill="1" applyBorder="1"/>
    <xf numFmtId="0" fontId="2" fillId="0" borderId="23" xfId="0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0" fillId="4" borderId="24" xfId="0" applyNumberFormat="1" applyFill="1" applyBorder="1" applyAlignment="1">
      <alignment horizontal="center"/>
    </xf>
    <xf numFmtId="165" fontId="0" fillId="4" borderId="12" xfId="0" applyNumberFormat="1" applyFill="1" applyBorder="1" applyAlignment="1">
      <alignment horizontal="center"/>
    </xf>
    <xf numFmtId="165" fontId="0" fillId="5" borderId="12" xfId="0" applyNumberFormat="1" applyFill="1" applyBorder="1" applyAlignment="1">
      <alignment horizontal="center"/>
    </xf>
    <xf numFmtId="165" fontId="0" fillId="4" borderId="25" xfId="0" applyNumberForma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2" fillId="0" borderId="4" xfId="0" applyFont="1" applyBorder="1"/>
    <xf numFmtId="172" fontId="1" fillId="8" borderId="0" xfId="3" applyNumberFormat="1" applyFill="1"/>
    <xf numFmtId="174" fontId="18" fillId="0" borderId="0" xfId="4" applyNumberFormat="1" applyFont="1" applyAlignment="1">
      <alignment horizontal="center"/>
    </xf>
    <xf numFmtId="165" fontId="1" fillId="8" borderId="0" xfId="5" applyNumberFormat="1" applyFill="1"/>
    <xf numFmtId="0" fontId="0" fillId="0" borderId="4" xfId="0" applyBorder="1"/>
    <xf numFmtId="174" fontId="0" fillId="0" borderId="4" xfId="0" applyNumberFormat="1" applyBorder="1"/>
    <xf numFmtId="173" fontId="0" fillId="0" borderId="4" xfId="0" applyNumberFormat="1" applyBorder="1"/>
    <xf numFmtId="0" fontId="0" fillId="9" borderId="0" xfId="0" applyFill="1"/>
    <xf numFmtId="0" fontId="0" fillId="5" borderId="0" xfId="0" applyFill="1"/>
    <xf numFmtId="2" fontId="0" fillId="10" borderId="0" xfId="0" applyNumberFormat="1" applyFill="1"/>
    <xf numFmtId="0" fontId="19" fillId="0" borderId="0" xfId="0" applyFont="1"/>
    <xf numFmtId="165" fontId="0" fillId="0" borderId="0" xfId="0" applyNumberFormat="1"/>
    <xf numFmtId="168" fontId="0" fillId="11" borderId="0" xfId="0" applyNumberFormat="1" applyFill="1"/>
    <xf numFmtId="168" fontId="0" fillId="10" borderId="0" xfId="0" applyNumberFormat="1" applyFill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5" fontId="0" fillId="4" borderId="6" xfId="0" applyNumberFormat="1" applyFill="1" applyBorder="1" applyAlignment="1">
      <alignment horizontal="center"/>
    </xf>
    <xf numFmtId="165" fontId="0" fillId="5" borderId="6" xfId="0" applyNumberFormat="1" applyFill="1" applyBorder="1" applyAlignment="1">
      <alignment horizontal="center"/>
    </xf>
    <xf numFmtId="165" fontId="0" fillId="4" borderId="26" xfId="0" applyNumberFormat="1" applyFill="1" applyBorder="1" applyAlignment="1">
      <alignment horizontal="center"/>
    </xf>
    <xf numFmtId="165" fontId="0" fillId="0" borderId="6" xfId="0" applyNumberFormat="1" applyBorder="1" applyAlignment="1">
      <alignment horizontal="center"/>
    </xf>
  </cellXfs>
  <cellStyles count="6">
    <cellStyle name="Millares 2" xfId="4" xr:uid="{FAA565DB-F503-43E9-81BA-B5AB6CD2583C}"/>
    <cellStyle name="Normal" xfId="0" builtinId="0"/>
    <cellStyle name="Normal 2" xfId="2" xr:uid="{30D222FA-76CB-4323-B106-B39EB13D6711}"/>
    <cellStyle name="Normal 22" xfId="3" xr:uid="{22EA569A-1555-4371-ABAF-B40B0F964EE6}"/>
    <cellStyle name="Normal 25" xfId="5" xr:uid="{B5A54BEB-E088-4EAA-8C7C-542F41B5C22F}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196986006458561E-2"/>
          <c:y val="4.7863327763300885E-2"/>
          <c:w val="0.7685683530678149"/>
          <c:h val="0.81367657197611509"/>
        </c:manualLayout>
      </c:layout>
      <c:lineChart>
        <c:grouping val="standard"/>
        <c:varyColors val="0"/>
        <c:ser>
          <c:idx val="0"/>
          <c:order val="0"/>
          <c:tx>
            <c:strRef>
              <c:f>Indexadores!$C$11</c:f>
              <c:strCache>
                <c:ptCount val="1"/>
                <c:pt idx="0">
                  <c:v>PPI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Indexadores!$B$12:$B$131</c:f>
              <c:numCache>
                <c:formatCode>mmm\-yy</c:formatCode>
                <c:ptCount val="120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</c:numCache>
            </c:numRef>
          </c:cat>
          <c:val>
            <c:numRef>
              <c:f>Indexadores!$C$12:$C$131</c:f>
              <c:numCache>
                <c:formatCode>0.0</c:formatCode>
                <c:ptCount val="120"/>
                <c:pt idx="0">
                  <c:v>100</c:v>
                </c:pt>
                <c:pt idx="1">
                  <c:v>101.60871821484173</c:v>
                </c:pt>
                <c:pt idx="2">
                  <c:v>103.37311883757135</c:v>
                </c:pt>
                <c:pt idx="3">
                  <c:v>105.39699014011417</c:v>
                </c:pt>
                <c:pt idx="4">
                  <c:v>105.91593149974054</c:v>
                </c:pt>
                <c:pt idx="5">
                  <c:v>105.81214322781527</c:v>
                </c:pt>
                <c:pt idx="6">
                  <c:v>106.17540217955371</c:v>
                </c:pt>
                <c:pt idx="7">
                  <c:v>105.44888427607681</c:v>
                </c:pt>
                <c:pt idx="8">
                  <c:v>105.70835495588999</c:v>
                </c:pt>
                <c:pt idx="9">
                  <c:v>104.35910742086145</c:v>
                </c:pt>
                <c:pt idx="10">
                  <c:v>104.51478982874936</c:v>
                </c:pt>
                <c:pt idx="11">
                  <c:v>103.68448365334717</c:v>
                </c:pt>
                <c:pt idx="12">
                  <c:v>104.1515308770109</c:v>
                </c:pt>
                <c:pt idx="13">
                  <c:v>104.61857810067463</c:v>
                </c:pt>
                <c:pt idx="14">
                  <c:v>105.96782563570318</c:v>
                </c:pt>
                <c:pt idx="15">
                  <c:v>105.70835495588999</c:v>
                </c:pt>
                <c:pt idx="16">
                  <c:v>104.77426050856253</c:v>
                </c:pt>
                <c:pt idx="17">
                  <c:v>103.68448365334717</c:v>
                </c:pt>
                <c:pt idx="18">
                  <c:v>103.84016606123508</c:v>
                </c:pt>
                <c:pt idx="19">
                  <c:v>105.18941359626363</c:v>
                </c:pt>
                <c:pt idx="20">
                  <c:v>106.07161390762845</c:v>
                </c:pt>
                <c:pt idx="21">
                  <c:v>105.60456668396472</c:v>
                </c:pt>
                <c:pt idx="22">
                  <c:v>104.72236637259991</c:v>
                </c:pt>
                <c:pt idx="23">
                  <c:v>104.566683964712</c:v>
                </c:pt>
                <c:pt idx="24">
                  <c:v>105.08562532433835</c:v>
                </c:pt>
                <c:pt idx="25">
                  <c:v>106.01971977166581</c:v>
                </c:pt>
                <c:pt idx="26">
                  <c:v>105.8640373637779</c:v>
                </c:pt>
                <c:pt idx="27">
                  <c:v>105.60456668396472</c:v>
                </c:pt>
                <c:pt idx="28">
                  <c:v>105.91593149974054</c:v>
                </c:pt>
                <c:pt idx="29">
                  <c:v>106.01971977166581</c:v>
                </c:pt>
                <c:pt idx="30">
                  <c:v>106.07161390762845</c:v>
                </c:pt>
                <c:pt idx="31">
                  <c:v>105.96782563570318</c:v>
                </c:pt>
                <c:pt idx="32">
                  <c:v>105.81214322781527</c:v>
                </c:pt>
                <c:pt idx="33">
                  <c:v>105.08562532433835</c:v>
                </c:pt>
                <c:pt idx="34">
                  <c:v>104.41100155682409</c:v>
                </c:pt>
                <c:pt idx="35">
                  <c:v>104.82615464452518</c:v>
                </c:pt>
                <c:pt idx="36">
                  <c:v>105.76024909185263</c:v>
                </c:pt>
                <c:pt idx="37">
                  <c:v>106.74623767514271</c:v>
                </c:pt>
                <c:pt idx="38">
                  <c:v>107.42086144265699</c:v>
                </c:pt>
                <c:pt idx="39">
                  <c:v>108.09548521017126</c:v>
                </c:pt>
                <c:pt idx="40">
                  <c:v>107.93980280228335</c:v>
                </c:pt>
                <c:pt idx="41">
                  <c:v>108.09548521017126</c:v>
                </c:pt>
                <c:pt idx="42">
                  <c:v>107.93980280228335</c:v>
                </c:pt>
                <c:pt idx="43">
                  <c:v>107.42086144265699</c:v>
                </c:pt>
                <c:pt idx="44">
                  <c:v>107.10949662688117</c:v>
                </c:pt>
                <c:pt idx="45">
                  <c:v>105.55267254800208</c:v>
                </c:pt>
                <c:pt idx="46">
                  <c:v>104.25531914893618</c:v>
                </c:pt>
                <c:pt idx="47">
                  <c:v>102.23144784639337</c:v>
                </c:pt>
                <c:pt idx="48">
                  <c:v>100</c:v>
                </c:pt>
                <c:pt idx="49">
                  <c:v>99.53125</c:v>
                </c:pt>
                <c:pt idx="50">
                  <c:v>99.739583333333343</c:v>
                </c:pt>
                <c:pt idx="51">
                  <c:v>99.427083333333329</c:v>
                </c:pt>
                <c:pt idx="52">
                  <c:v>100.72916666666667</c:v>
                </c:pt>
                <c:pt idx="53">
                  <c:v>101.45833333333334</c:v>
                </c:pt>
                <c:pt idx="54">
                  <c:v>100.98958333333334</c:v>
                </c:pt>
                <c:pt idx="55">
                  <c:v>99.947916666666671</c:v>
                </c:pt>
                <c:pt idx="56">
                  <c:v>98.489583333333329</c:v>
                </c:pt>
                <c:pt idx="57">
                  <c:v>97.65625</c:v>
                </c:pt>
                <c:pt idx="58">
                  <c:v>96.71875</c:v>
                </c:pt>
                <c:pt idx="59">
                  <c:v>95.572916666666657</c:v>
                </c:pt>
                <c:pt idx="60">
                  <c:v>95.104166666666671</c:v>
                </c:pt>
                <c:pt idx="61">
                  <c:v>94.427083333333343</c:v>
                </c:pt>
                <c:pt idx="62">
                  <c:v>94.84375</c:v>
                </c:pt>
                <c:pt idx="63">
                  <c:v>95.416666666666657</c:v>
                </c:pt>
                <c:pt idx="64">
                  <c:v>96.510416666666671</c:v>
                </c:pt>
                <c:pt idx="65">
                  <c:v>97.708333333333329</c:v>
                </c:pt>
                <c:pt idx="66">
                  <c:v>97.760416666666657</c:v>
                </c:pt>
                <c:pt idx="67">
                  <c:v>97.1875</c:v>
                </c:pt>
                <c:pt idx="68">
                  <c:v>97.34375</c:v>
                </c:pt>
                <c:pt idx="69">
                  <c:v>97.239583333333329</c:v>
                </c:pt>
                <c:pt idx="70">
                  <c:v>97.03125</c:v>
                </c:pt>
                <c:pt idx="71">
                  <c:v>98.020833333333329</c:v>
                </c:pt>
                <c:pt idx="72">
                  <c:v>99.322916666666657</c:v>
                </c:pt>
                <c:pt idx="73">
                  <c:v>99.791666666666671</c:v>
                </c:pt>
                <c:pt idx="74">
                  <c:v>99.739583333333343</c:v>
                </c:pt>
                <c:pt idx="75">
                  <c:v>100.52083333333333</c:v>
                </c:pt>
                <c:pt idx="76">
                  <c:v>100.41666666666667</c:v>
                </c:pt>
                <c:pt idx="77">
                  <c:v>100.83333333333333</c:v>
                </c:pt>
                <c:pt idx="78">
                  <c:v>100.78125</c:v>
                </c:pt>
                <c:pt idx="79">
                  <c:v>100.93750000000001</c:v>
                </c:pt>
                <c:pt idx="80">
                  <c:v>101.45833333333334</c:v>
                </c:pt>
                <c:pt idx="81">
                  <c:v>101.51041666666667</c:v>
                </c:pt>
                <c:pt idx="82">
                  <c:v>102.03125</c:v>
                </c:pt>
                <c:pt idx="83">
                  <c:v>102.23958333333334</c:v>
                </c:pt>
                <c:pt idx="84">
                  <c:v>103.07291666666667</c:v>
                </c:pt>
                <c:pt idx="85">
                  <c:v>103.80208333333334</c:v>
                </c:pt>
                <c:pt idx="86">
                  <c:v>103.80208333333334</c:v>
                </c:pt>
                <c:pt idx="87">
                  <c:v>104.32291666666667</c:v>
                </c:pt>
                <c:pt idx="88">
                  <c:v>105.83333333333333</c:v>
                </c:pt>
                <c:pt idx="89">
                  <c:v>106.35416666666666</c:v>
                </c:pt>
                <c:pt idx="90">
                  <c:v>106.40625000000001</c:v>
                </c:pt>
                <c:pt idx="91">
                  <c:v>105.9375</c:v>
                </c:pt>
                <c:pt idx="92">
                  <c:v>106.04166666666666</c:v>
                </c:pt>
                <c:pt idx="93">
                  <c:v>106.5625</c:v>
                </c:pt>
                <c:pt idx="94">
                  <c:v>105.36458333333334</c:v>
                </c:pt>
                <c:pt idx="95">
                  <c:v>104.6875</c:v>
                </c:pt>
                <c:pt idx="96">
                  <c:v>103.69791666666666</c:v>
                </c:pt>
                <c:pt idx="97">
                  <c:v>103.74999999999999</c:v>
                </c:pt>
                <c:pt idx="98">
                  <c:v>104.58333333333334</c:v>
                </c:pt>
                <c:pt idx="99">
                  <c:v>105.26041666666666</c:v>
                </c:pt>
                <c:pt idx="100">
                  <c:v>105.05208333333333</c:v>
                </c:pt>
                <c:pt idx="101">
                  <c:v>104.32291666666667</c:v>
                </c:pt>
                <c:pt idx="102">
                  <c:v>104.53124999999999</c:v>
                </c:pt>
                <c:pt idx="103">
                  <c:v>103.74999999999999</c:v>
                </c:pt>
                <c:pt idx="104">
                  <c:v>103.33333333333334</c:v>
                </c:pt>
                <c:pt idx="105">
                  <c:v>103.4375</c:v>
                </c:pt>
                <c:pt idx="106">
                  <c:v>103.64583333333333</c:v>
                </c:pt>
                <c:pt idx="107">
                  <c:v>103.64583333333333</c:v>
                </c:pt>
                <c:pt idx="108">
                  <c:v>103.80208333333334</c:v>
                </c:pt>
                <c:pt idx="109">
                  <c:v>102.44791666666666</c:v>
                </c:pt>
                <c:pt idx="110">
                  <c:v>100.57291666666666</c:v>
                </c:pt>
                <c:pt idx="111">
                  <c:v>96.614583333333343</c:v>
                </c:pt>
                <c:pt idx="112">
                  <c:v>98.229166666666671</c:v>
                </c:pt>
                <c:pt idx="113">
                  <c:v>99.583333333333329</c:v>
                </c:pt>
                <c:pt idx="114">
                  <c:v>100.52083333333333</c:v>
                </c:pt>
                <c:pt idx="115">
                  <c:v>101.19791666666667</c:v>
                </c:pt>
                <c:pt idx="116">
                  <c:v>101.82291666666667</c:v>
                </c:pt>
                <c:pt idx="117">
                  <c:v>102.34375</c:v>
                </c:pt>
                <c:pt idx="118">
                  <c:v>103.28125000000001</c:v>
                </c:pt>
                <c:pt idx="119">
                  <c:v>104.42708333333333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70-4639-8D8B-0C0DB4C6C2F5}"/>
            </c:ext>
          </c:extLst>
        </c:ser>
        <c:ser>
          <c:idx val="1"/>
          <c:order val="1"/>
          <c:tx>
            <c:strRef>
              <c:f>Indexadores!$D$11</c:f>
              <c:strCache>
                <c:ptCount val="1"/>
                <c:pt idx="0">
                  <c:v>PPI Turb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numRef>
              <c:f>Indexadores!$B$12:$B$131</c:f>
              <c:numCache>
                <c:formatCode>mmm\-yy</c:formatCode>
                <c:ptCount val="120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</c:numCache>
            </c:numRef>
          </c:cat>
          <c:val>
            <c:numRef>
              <c:f>Indexadores!$D$12:$D$131</c:f>
              <c:numCache>
                <c:formatCode>0.0</c:formatCode>
                <c:ptCount val="120"/>
                <c:pt idx="0">
                  <c:v>100</c:v>
                </c:pt>
                <c:pt idx="1">
                  <c:v>99.764927127409507</c:v>
                </c:pt>
                <c:pt idx="2">
                  <c:v>99.623883403855203</c:v>
                </c:pt>
                <c:pt idx="3">
                  <c:v>100</c:v>
                </c:pt>
                <c:pt idx="4">
                  <c:v>100.65820404325342</c:v>
                </c:pt>
                <c:pt idx="5">
                  <c:v>101.08133521391632</c:v>
                </c:pt>
                <c:pt idx="6">
                  <c:v>100.23507287259051</c:v>
                </c:pt>
                <c:pt idx="7">
                  <c:v>99.670897978373304</c:v>
                </c:pt>
                <c:pt idx="8">
                  <c:v>100.23507287259051</c:v>
                </c:pt>
                <c:pt idx="9">
                  <c:v>99.482839680300899</c:v>
                </c:pt>
                <c:pt idx="10">
                  <c:v>98.824635637047493</c:v>
                </c:pt>
                <c:pt idx="11">
                  <c:v>99.435825105782797</c:v>
                </c:pt>
                <c:pt idx="12">
                  <c:v>97.555242125058768</c:v>
                </c:pt>
                <c:pt idx="13">
                  <c:v>97.93135872120358</c:v>
                </c:pt>
                <c:pt idx="14">
                  <c:v>98.213446168312188</c:v>
                </c:pt>
                <c:pt idx="15">
                  <c:v>98.307475317348377</c:v>
                </c:pt>
                <c:pt idx="16">
                  <c:v>99.106723084156087</c:v>
                </c:pt>
                <c:pt idx="17">
                  <c:v>100.0940291490362</c:v>
                </c:pt>
                <c:pt idx="18">
                  <c:v>100.18805829807241</c:v>
                </c:pt>
                <c:pt idx="19">
                  <c:v>99.764927127409507</c:v>
                </c:pt>
                <c:pt idx="20">
                  <c:v>99.20075223319229</c:v>
                </c:pt>
                <c:pt idx="21">
                  <c:v>100</c:v>
                </c:pt>
                <c:pt idx="22">
                  <c:v>100.42313117066291</c:v>
                </c:pt>
                <c:pt idx="23">
                  <c:v>100.32910202162671</c:v>
                </c:pt>
                <c:pt idx="24">
                  <c:v>100.18805829807241</c:v>
                </c:pt>
                <c:pt idx="25">
                  <c:v>100</c:v>
                </c:pt>
                <c:pt idx="26">
                  <c:v>100.37611659614481</c:v>
                </c:pt>
                <c:pt idx="27">
                  <c:v>100.42313117066291</c:v>
                </c:pt>
                <c:pt idx="28">
                  <c:v>100.75223319228961</c:v>
                </c:pt>
                <c:pt idx="29">
                  <c:v>100.61118946873532</c:v>
                </c:pt>
                <c:pt idx="30">
                  <c:v>101.31640808650683</c:v>
                </c:pt>
                <c:pt idx="31">
                  <c:v>100.94029149036201</c:v>
                </c:pt>
                <c:pt idx="32">
                  <c:v>101.50446638457923</c:v>
                </c:pt>
                <c:pt idx="33">
                  <c:v>101.55148095909732</c:v>
                </c:pt>
                <c:pt idx="34">
                  <c:v>102.58580159849554</c:v>
                </c:pt>
                <c:pt idx="35">
                  <c:v>102.44475787494123</c:v>
                </c:pt>
                <c:pt idx="36">
                  <c:v>102.02162670427833</c:v>
                </c:pt>
                <c:pt idx="37">
                  <c:v>102.16267042783264</c:v>
                </c:pt>
                <c:pt idx="38">
                  <c:v>103.47907851433945</c:v>
                </c:pt>
                <c:pt idx="39">
                  <c:v>103.33803479078514</c:v>
                </c:pt>
                <c:pt idx="40">
                  <c:v>103.14997649271275</c:v>
                </c:pt>
                <c:pt idx="41">
                  <c:v>103.33803479078514</c:v>
                </c:pt>
                <c:pt idx="42">
                  <c:v>103.14997649271275</c:v>
                </c:pt>
                <c:pt idx="43">
                  <c:v>103.80818053596616</c:v>
                </c:pt>
                <c:pt idx="44">
                  <c:v>104.60742830277387</c:v>
                </c:pt>
                <c:pt idx="45">
                  <c:v>104.93653032440056</c:v>
                </c:pt>
                <c:pt idx="46">
                  <c:v>105.03055947343677</c:v>
                </c:pt>
                <c:pt idx="47">
                  <c:v>105.31264692054538</c:v>
                </c:pt>
                <c:pt idx="48">
                  <c:v>100</c:v>
                </c:pt>
                <c:pt idx="49">
                  <c:v>100.40890504316221</c:v>
                </c:pt>
                <c:pt idx="50">
                  <c:v>101.54475238527942</c:v>
                </c:pt>
                <c:pt idx="51">
                  <c:v>100.40890504316221</c:v>
                </c:pt>
                <c:pt idx="52">
                  <c:v>100.68150840527032</c:v>
                </c:pt>
                <c:pt idx="53">
                  <c:v>99.454793275783743</c:v>
                </c:pt>
                <c:pt idx="54">
                  <c:v>101.27214902317129</c:v>
                </c:pt>
                <c:pt idx="55">
                  <c:v>100.13630168105408</c:v>
                </c:pt>
                <c:pt idx="56">
                  <c:v>100.4543389368469</c:v>
                </c:pt>
                <c:pt idx="57">
                  <c:v>100.40890504316221</c:v>
                </c:pt>
                <c:pt idx="58">
                  <c:v>100.27260336210813</c:v>
                </c:pt>
                <c:pt idx="59">
                  <c:v>100.54520672421627</c:v>
                </c:pt>
                <c:pt idx="60">
                  <c:v>100.22716946842345</c:v>
                </c:pt>
                <c:pt idx="61">
                  <c:v>100.31803725579283</c:v>
                </c:pt>
                <c:pt idx="62">
                  <c:v>100.40890504316221</c:v>
                </c:pt>
                <c:pt idx="63">
                  <c:v>99.954566106315312</c:v>
                </c:pt>
                <c:pt idx="64">
                  <c:v>100.04543389368467</c:v>
                </c:pt>
                <c:pt idx="65">
                  <c:v>100.68150840527032</c:v>
                </c:pt>
                <c:pt idx="66">
                  <c:v>100.77237619263973</c:v>
                </c:pt>
                <c:pt idx="67">
                  <c:v>100.31803725579283</c:v>
                </c:pt>
                <c:pt idx="68">
                  <c:v>100.18173557473875</c:v>
                </c:pt>
                <c:pt idx="69">
                  <c:v>100.22716946842345</c:v>
                </c:pt>
                <c:pt idx="70">
                  <c:v>100.13630168105408</c:v>
                </c:pt>
                <c:pt idx="71">
                  <c:v>99.909132212630624</c:v>
                </c:pt>
                <c:pt idx="72">
                  <c:v>99.363925488414353</c:v>
                </c:pt>
                <c:pt idx="73">
                  <c:v>97.228532485233984</c:v>
                </c:pt>
                <c:pt idx="74">
                  <c:v>97.046796910495232</c:v>
                </c:pt>
                <c:pt idx="75">
                  <c:v>96.819627442071791</c:v>
                </c:pt>
                <c:pt idx="76">
                  <c:v>96.955929123125856</c:v>
                </c:pt>
                <c:pt idx="77">
                  <c:v>98.455247614720577</c:v>
                </c:pt>
                <c:pt idx="78">
                  <c:v>97.682871422080879</c:v>
                </c:pt>
                <c:pt idx="79">
                  <c:v>97.728305315765567</c:v>
                </c:pt>
                <c:pt idx="80">
                  <c:v>97.728305315765567</c:v>
                </c:pt>
                <c:pt idx="81">
                  <c:v>97.364834166288063</c:v>
                </c:pt>
                <c:pt idx="82">
                  <c:v>95.002271694684239</c:v>
                </c:pt>
                <c:pt idx="83">
                  <c:v>92.912312585188545</c:v>
                </c:pt>
                <c:pt idx="84">
                  <c:v>92.185370286233535</c:v>
                </c:pt>
                <c:pt idx="85">
                  <c:v>93.911858246251697</c:v>
                </c:pt>
                <c:pt idx="86">
                  <c:v>95.956383462062703</c:v>
                </c:pt>
                <c:pt idx="87">
                  <c:v>95.910949568378015</c:v>
                </c:pt>
                <c:pt idx="88">
                  <c:v>95.592912312585199</c:v>
                </c:pt>
                <c:pt idx="89">
                  <c:v>95.592912312585199</c:v>
                </c:pt>
                <c:pt idx="90">
                  <c:v>95.638346206269873</c:v>
                </c:pt>
                <c:pt idx="91">
                  <c:v>96.183552930486144</c:v>
                </c:pt>
                <c:pt idx="92">
                  <c:v>96.228986824170832</c:v>
                </c:pt>
                <c:pt idx="93">
                  <c:v>97.546569741026801</c:v>
                </c:pt>
                <c:pt idx="94">
                  <c:v>98.13721035892776</c:v>
                </c:pt>
                <c:pt idx="95">
                  <c:v>99.227623807360303</c:v>
                </c:pt>
                <c:pt idx="96">
                  <c:v>99.454793275783743</c:v>
                </c:pt>
                <c:pt idx="97">
                  <c:v>100.09086778736938</c:v>
                </c:pt>
                <c:pt idx="98">
                  <c:v>100.13630168105408</c:v>
                </c:pt>
                <c:pt idx="99">
                  <c:v>100.40890504316221</c:v>
                </c:pt>
                <c:pt idx="100">
                  <c:v>100.8178100863244</c:v>
                </c:pt>
                <c:pt idx="101">
                  <c:v>100.99954566106315</c:v>
                </c:pt>
                <c:pt idx="102">
                  <c:v>101.1812812358019</c:v>
                </c:pt>
                <c:pt idx="103">
                  <c:v>101.45388459791005</c:v>
                </c:pt>
                <c:pt idx="104">
                  <c:v>101.6356201726488</c:v>
                </c:pt>
                <c:pt idx="105">
                  <c:v>101.40845070422534</c:v>
                </c:pt>
                <c:pt idx="106">
                  <c:v>101.6810540663335</c:v>
                </c:pt>
                <c:pt idx="107">
                  <c:v>102.18082689686507</c:v>
                </c:pt>
                <c:pt idx="108">
                  <c:v>102.77146751476603</c:v>
                </c:pt>
                <c:pt idx="109">
                  <c:v>103.04407087687414</c:v>
                </c:pt>
                <c:pt idx="110">
                  <c:v>103.2258064516129</c:v>
                </c:pt>
                <c:pt idx="111">
                  <c:v>103.2258064516129</c:v>
                </c:pt>
                <c:pt idx="112">
                  <c:v>103.45297592003635</c:v>
                </c:pt>
                <c:pt idx="113">
                  <c:v>104.17991821899138</c:v>
                </c:pt>
                <c:pt idx="114">
                  <c:v>104.40708768741483</c:v>
                </c:pt>
                <c:pt idx="115">
                  <c:v>104.17991821899138</c:v>
                </c:pt>
                <c:pt idx="116">
                  <c:v>104.31621990004543</c:v>
                </c:pt>
                <c:pt idx="117">
                  <c:v>104.4525215810995</c:v>
                </c:pt>
                <c:pt idx="118">
                  <c:v>104.72512494320763</c:v>
                </c:pt>
                <c:pt idx="119">
                  <c:v>104.9068605179464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70-4639-8D8B-0C0DB4C6C2F5}"/>
            </c:ext>
          </c:extLst>
        </c:ser>
        <c:ser>
          <c:idx val="2"/>
          <c:order val="2"/>
          <c:tx>
            <c:strRef>
              <c:f>Indexadores!$F$11</c:f>
              <c:strCache>
                <c:ptCount val="1"/>
                <c:pt idx="0">
                  <c:v>PPI Switch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numRef>
              <c:f>Indexadores!$B$12:$B$131</c:f>
              <c:numCache>
                <c:formatCode>mmm\-yy</c:formatCode>
                <c:ptCount val="120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</c:numCache>
            </c:numRef>
          </c:cat>
          <c:val>
            <c:numRef>
              <c:f>Indexadores!$F$12:$F$131</c:f>
              <c:numCache>
                <c:formatCode>0.0</c:formatCode>
                <c:ptCount val="120"/>
                <c:pt idx="0">
                  <c:v>100</c:v>
                </c:pt>
                <c:pt idx="1">
                  <c:v>100.51440329218107</c:v>
                </c:pt>
                <c:pt idx="2">
                  <c:v>102.00617283950616</c:v>
                </c:pt>
                <c:pt idx="3">
                  <c:v>102.2633744855967</c:v>
                </c:pt>
                <c:pt idx="4">
                  <c:v>102.10905349794238</c:v>
                </c:pt>
                <c:pt idx="5">
                  <c:v>102.52057613168724</c:v>
                </c:pt>
                <c:pt idx="6">
                  <c:v>102.88065843621399</c:v>
                </c:pt>
                <c:pt idx="7">
                  <c:v>102.62345679012346</c:v>
                </c:pt>
                <c:pt idx="8">
                  <c:v>102.46913580246914</c:v>
                </c:pt>
                <c:pt idx="9">
                  <c:v>101.95473251028807</c:v>
                </c:pt>
                <c:pt idx="10">
                  <c:v>102.16049382716049</c:v>
                </c:pt>
                <c:pt idx="11">
                  <c:v>101.74897119341564</c:v>
                </c:pt>
                <c:pt idx="12">
                  <c:v>101.74897119341564</c:v>
                </c:pt>
                <c:pt idx="13">
                  <c:v>102.46913580246914</c:v>
                </c:pt>
                <c:pt idx="14">
                  <c:v>102.05761316872427</c:v>
                </c:pt>
                <c:pt idx="15">
                  <c:v>102.41769547325103</c:v>
                </c:pt>
                <c:pt idx="16">
                  <c:v>102.41769547325103</c:v>
                </c:pt>
                <c:pt idx="17">
                  <c:v>102.16049382716049</c:v>
                </c:pt>
                <c:pt idx="18">
                  <c:v>102.36625514403292</c:v>
                </c:pt>
                <c:pt idx="19">
                  <c:v>102.41769547325103</c:v>
                </c:pt>
                <c:pt idx="20">
                  <c:v>102.46913580246914</c:v>
                </c:pt>
                <c:pt idx="21">
                  <c:v>102.46913580246914</c:v>
                </c:pt>
                <c:pt idx="22">
                  <c:v>102.52057613168724</c:v>
                </c:pt>
                <c:pt idx="23">
                  <c:v>102.52057613168724</c:v>
                </c:pt>
                <c:pt idx="24">
                  <c:v>103.49794238683127</c:v>
                </c:pt>
                <c:pt idx="25">
                  <c:v>103.49794238683127</c:v>
                </c:pt>
                <c:pt idx="26">
                  <c:v>103.49794238683127</c:v>
                </c:pt>
                <c:pt idx="27">
                  <c:v>103.49794238683127</c:v>
                </c:pt>
                <c:pt idx="28">
                  <c:v>103.49794238683127</c:v>
                </c:pt>
                <c:pt idx="29">
                  <c:v>103.49794238683127</c:v>
                </c:pt>
                <c:pt idx="30">
                  <c:v>103.49794238683127</c:v>
                </c:pt>
                <c:pt idx="31">
                  <c:v>103.44650205761316</c:v>
                </c:pt>
                <c:pt idx="32">
                  <c:v>103.44650205761316</c:v>
                </c:pt>
                <c:pt idx="33">
                  <c:v>103.60082304526749</c:v>
                </c:pt>
                <c:pt idx="34">
                  <c:v>104.4753086419753</c:v>
                </c:pt>
                <c:pt idx="35">
                  <c:v>104.4753086419753</c:v>
                </c:pt>
                <c:pt idx="36">
                  <c:v>104.68106995884773</c:v>
                </c:pt>
                <c:pt idx="37">
                  <c:v>104.78395061728395</c:v>
                </c:pt>
                <c:pt idx="38">
                  <c:v>102.9320987654321</c:v>
                </c:pt>
                <c:pt idx="39">
                  <c:v>103.24074074074073</c:v>
                </c:pt>
                <c:pt idx="40">
                  <c:v>102.88065843621399</c:v>
                </c:pt>
                <c:pt idx="41">
                  <c:v>102.41769547325103</c:v>
                </c:pt>
                <c:pt idx="42">
                  <c:v>102.82921810699588</c:v>
                </c:pt>
                <c:pt idx="43">
                  <c:v>102.57201646090535</c:v>
                </c:pt>
                <c:pt idx="44">
                  <c:v>102.57201646090535</c:v>
                </c:pt>
                <c:pt idx="45">
                  <c:v>102.62345679012346</c:v>
                </c:pt>
                <c:pt idx="46">
                  <c:v>102.62345679012346</c:v>
                </c:pt>
                <c:pt idx="47">
                  <c:v>102.62345679012346</c:v>
                </c:pt>
                <c:pt idx="48">
                  <c:v>100</c:v>
                </c:pt>
                <c:pt idx="49">
                  <c:v>100.20050125313284</c:v>
                </c:pt>
                <c:pt idx="50">
                  <c:v>100.20050125313284</c:v>
                </c:pt>
                <c:pt idx="51">
                  <c:v>100.20050125313284</c:v>
                </c:pt>
                <c:pt idx="52">
                  <c:v>100.20050125313284</c:v>
                </c:pt>
                <c:pt idx="53">
                  <c:v>100.30075187969925</c:v>
                </c:pt>
                <c:pt idx="54">
                  <c:v>99.248120300751879</c:v>
                </c:pt>
                <c:pt idx="55">
                  <c:v>99.44862155388472</c:v>
                </c:pt>
                <c:pt idx="56">
                  <c:v>99.849624060150362</c:v>
                </c:pt>
                <c:pt idx="57">
                  <c:v>99.598997493734331</c:v>
                </c:pt>
                <c:pt idx="58">
                  <c:v>99.699248120300751</c:v>
                </c:pt>
                <c:pt idx="59">
                  <c:v>100</c:v>
                </c:pt>
                <c:pt idx="60">
                  <c:v>100.20050125313284</c:v>
                </c:pt>
                <c:pt idx="61">
                  <c:v>99.598997493734331</c:v>
                </c:pt>
                <c:pt idx="62">
                  <c:v>99.699248120300751</c:v>
                </c:pt>
                <c:pt idx="63">
                  <c:v>99.498746867167924</c:v>
                </c:pt>
                <c:pt idx="64">
                  <c:v>99.849624060150362</c:v>
                </c:pt>
                <c:pt idx="65">
                  <c:v>99.799498746867172</c:v>
                </c:pt>
                <c:pt idx="66">
                  <c:v>100.15037593984964</c:v>
                </c:pt>
                <c:pt idx="67">
                  <c:v>100.75187969924812</c:v>
                </c:pt>
                <c:pt idx="68">
                  <c:v>100.40100250626567</c:v>
                </c:pt>
                <c:pt idx="69">
                  <c:v>100.55137844611528</c:v>
                </c:pt>
                <c:pt idx="70">
                  <c:v>99.949874686716797</c:v>
                </c:pt>
                <c:pt idx="71">
                  <c:v>100.05012531328322</c:v>
                </c:pt>
                <c:pt idx="72">
                  <c:v>99.699248120300751</c:v>
                </c:pt>
                <c:pt idx="73">
                  <c:v>99.749373433583955</c:v>
                </c:pt>
                <c:pt idx="74">
                  <c:v>100.6015037593985</c:v>
                </c:pt>
                <c:pt idx="75">
                  <c:v>100.50125313283209</c:v>
                </c:pt>
                <c:pt idx="76">
                  <c:v>100.40100250626567</c:v>
                </c:pt>
                <c:pt idx="77">
                  <c:v>100.45112781954887</c:v>
                </c:pt>
                <c:pt idx="78">
                  <c:v>100.40100250626567</c:v>
                </c:pt>
                <c:pt idx="79">
                  <c:v>100.40100250626567</c:v>
                </c:pt>
                <c:pt idx="80">
                  <c:v>100.85213032581453</c:v>
                </c:pt>
                <c:pt idx="81">
                  <c:v>100.45112781954887</c:v>
                </c:pt>
                <c:pt idx="82">
                  <c:v>100.95238095238095</c:v>
                </c:pt>
                <c:pt idx="83">
                  <c:v>101.10275689223056</c:v>
                </c:pt>
                <c:pt idx="84">
                  <c:v>101.50375939849626</c:v>
                </c:pt>
                <c:pt idx="85">
                  <c:v>101.75438596491229</c:v>
                </c:pt>
                <c:pt idx="86">
                  <c:v>102.50626566416041</c:v>
                </c:pt>
                <c:pt idx="87">
                  <c:v>102.60651629072682</c:v>
                </c:pt>
                <c:pt idx="88">
                  <c:v>102.45614035087721</c:v>
                </c:pt>
                <c:pt idx="89">
                  <c:v>102.65664160401002</c:v>
                </c:pt>
                <c:pt idx="90">
                  <c:v>102.80701754385963</c:v>
                </c:pt>
                <c:pt idx="91">
                  <c:v>102.80701754385963</c:v>
                </c:pt>
                <c:pt idx="92">
                  <c:v>103.20802005012533</c:v>
                </c:pt>
                <c:pt idx="93">
                  <c:v>102.90726817042608</c:v>
                </c:pt>
                <c:pt idx="94">
                  <c:v>103.05764411027569</c:v>
                </c:pt>
                <c:pt idx="95">
                  <c:v>103.35839598997494</c:v>
                </c:pt>
                <c:pt idx="96">
                  <c:v>104.3609022556391</c:v>
                </c:pt>
                <c:pt idx="97">
                  <c:v>104.3609022556391</c:v>
                </c:pt>
                <c:pt idx="98">
                  <c:v>105.31328320802005</c:v>
                </c:pt>
                <c:pt idx="99">
                  <c:v>105.31328320802005</c:v>
                </c:pt>
                <c:pt idx="100">
                  <c:v>105.36340852130326</c:v>
                </c:pt>
                <c:pt idx="101">
                  <c:v>105.41353383458647</c:v>
                </c:pt>
                <c:pt idx="102">
                  <c:v>105.81453634085211</c:v>
                </c:pt>
                <c:pt idx="103">
                  <c:v>106.31578947368421</c:v>
                </c:pt>
                <c:pt idx="104">
                  <c:v>107.61904761904762</c:v>
                </c:pt>
                <c:pt idx="105">
                  <c:v>107.66917293233082</c:v>
                </c:pt>
                <c:pt idx="106">
                  <c:v>107.66917293233082</c:v>
                </c:pt>
                <c:pt idx="107">
                  <c:v>107.66917293233082</c:v>
                </c:pt>
                <c:pt idx="108">
                  <c:v>108.8721804511278</c:v>
                </c:pt>
                <c:pt idx="109">
                  <c:v>110.07518796992481</c:v>
                </c:pt>
                <c:pt idx="110">
                  <c:v>109.47368421052633</c:v>
                </c:pt>
                <c:pt idx="111">
                  <c:v>109.47368421052633</c:v>
                </c:pt>
                <c:pt idx="112">
                  <c:v>109.47368421052633</c:v>
                </c:pt>
                <c:pt idx="113">
                  <c:v>109.72431077694236</c:v>
                </c:pt>
                <c:pt idx="114">
                  <c:v>110.57644110275689</c:v>
                </c:pt>
                <c:pt idx="115">
                  <c:v>109.47368421052633</c:v>
                </c:pt>
                <c:pt idx="116">
                  <c:v>109.67418546365914</c:v>
                </c:pt>
                <c:pt idx="117">
                  <c:v>109.9248120300752</c:v>
                </c:pt>
                <c:pt idx="118">
                  <c:v>110.47619047619048</c:v>
                </c:pt>
                <c:pt idx="119">
                  <c:v>110.82706766917292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D70-4639-8D8B-0C0DB4C6C2F5}"/>
            </c:ext>
          </c:extLst>
        </c:ser>
        <c:ser>
          <c:idx val="7"/>
          <c:order val="3"/>
          <c:tx>
            <c:strRef>
              <c:f>Indexadores!$E$11</c:f>
              <c:strCache>
                <c:ptCount val="1"/>
                <c:pt idx="0">
                  <c:v>PPI  Motor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Indexadores!$B$12:$B$131</c:f>
              <c:numCache>
                <c:formatCode>mmm\-yy</c:formatCode>
                <c:ptCount val="120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</c:numCache>
            </c:numRef>
          </c:cat>
          <c:val>
            <c:numRef>
              <c:f>Indexadores!$E$12:$E$131</c:f>
              <c:numCache>
                <c:formatCode>0.0</c:formatCode>
                <c:ptCount val="120"/>
                <c:pt idx="0">
                  <c:v>100</c:v>
                </c:pt>
                <c:pt idx="1">
                  <c:v>100.1038961038961</c:v>
                </c:pt>
                <c:pt idx="2">
                  <c:v>100.88311688311688</c:v>
                </c:pt>
                <c:pt idx="3">
                  <c:v>101.09090909090909</c:v>
                </c:pt>
                <c:pt idx="4">
                  <c:v>101.14285714285714</c:v>
                </c:pt>
                <c:pt idx="5">
                  <c:v>102.64935064935065</c:v>
                </c:pt>
                <c:pt idx="6">
                  <c:v>102.75324675324676</c:v>
                </c:pt>
                <c:pt idx="7">
                  <c:v>102.85714285714286</c:v>
                </c:pt>
                <c:pt idx="8">
                  <c:v>103.06493506493507</c:v>
                </c:pt>
                <c:pt idx="9">
                  <c:v>103.11688311688312</c:v>
                </c:pt>
                <c:pt idx="10">
                  <c:v>103.22077922077922</c:v>
                </c:pt>
                <c:pt idx="11">
                  <c:v>103.79220779220779</c:v>
                </c:pt>
                <c:pt idx="12">
                  <c:v>104.77922077922078</c:v>
                </c:pt>
                <c:pt idx="13">
                  <c:v>104.77922077922078</c:v>
                </c:pt>
                <c:pt idx="14">
                  <c:v>104.83116883116882</c:v>
                </c:pt>
                <c:pt idx="15">
                  <c:v>104.67532467532467</c:v>
                </c:pt>
                <c:pt idx="16">
                  <c:v>104.62337662337663</c:v>
                </c:pt>
                <c:pt idx="17">
                  <c:v>104.51948051948052</c:v>
                </c:pt>
                <c:pt idx="18">
                  <c:v>104.41558441558442</c:v>
                </c:pt>
                <c:pt idx="19">
                  <c:v>104.25974025974025</c:v>
                </c:pt>
                <c:pt idx="20">
                  <c:v>104.36363636363636</c:v>
                </c:pt>
                <c:pt idx="21">
                  <c:v>104.15584415584415</c:v>
                </c:pt>
                <c:pt idx="22">
                  <c:v>104.1038961038961</c:v>
                </c:pt>
                <c:pt idx="23">
                  <c:v>104.41558441558442</c:v>
                </c:pt>
                <c:pt idx="24">
                  <c:v>105.2987012987013</c:v>
                </c:pt>
                <c:pt idx="25">
                  <c:v>105.2987012987013</c:v>
                </c:pt>
                <c:pt idx="26">
                  <c:v>105.40259740259741</c:v>
                </c:pt>
                <c:pt idx="27">
                  <c:v>105.40259740259741</c:v>
                </c:pt>
                <c:pt idx="28">
                  <c:v>105.40259740259741</c:v>
                </c:pt>
                <c:pt idx="29">
                  <c:v>105.40259740259741</c:v>
                </c:pt>
                <c:pt idx="30">
                  <c:v>105.45454545454545</c:v>
                </c:pt>
                <c:pt idx="31">
                  <c:v>105.45454545454545</c:v>
                </c:pt>
                <c:pt idx="32">
                  <c:v>105.87012987012987</c:v>
                </c:pt>
                <c:pt idx="33">
                  <c:v>105.87012987012987</c:v>
                </c:pt>
                <c:pt idx="34">
                  <c:v>105.87012987012987</c:v>
                </c:pt>
                <c:pt idx="35">
                  <c:v>105.87012987012987</c:v>
                </c:pt>
                <c:pt idx="36">
                  <c:v>106.8051948051948</c:v>
                </c:pt>
                <c:pt idx="37">
                  <c:v>106.85714285714286</c:v>
                </c:pt>
                <c:pt idx="38">
                  <c:v>106.90909090909091</c:v>
                </c:pt>
                <c:pt idx="39">
                  <c:v>106.90909090909091</c:v>
                </c:pt>
                <c:pt idx="40">
                  <c:v>107.11688311688312</c:v>
                </c:pt>
                <c:pt idx="41">
                  <c:v>107.11688311688312</c:v>
                </c:pt>
                <c:pt idx="42">
                  <c:v>107.06493506493507</c:v>
                </c:pt>
                <c:pt idx="43">
                  <c:v>107.11688311688312</c:v>
                </c:pt>
                <c:pt idx="44">
                  <c:v>107.11688311688312</c:v>
                </c:pt>
                <c:pt idx="45">
                  <c:v>107.11688311688312</c:v>
                </c:pt>
                <c:pt idx="46">
                  <c:v>107.22077922077922</c:v>
                </c:pt>
                <c:pt idx="47">
                  <c:v>107.37662337662337</c:v>
                </c:pt>
                <c:pt idx="48">
                  <c:v>100</c:v>
                </c:pt>
                <c:pt idx="49">
                  <c:v>99.806669888835188</c:v>
                </c:pt>
                <c:pt idx="50">
                  <c:v>99.806669888835188</c:v>
                </c:pt>
                <c:pt idx="51">
                  <c:v>99.758337361043985</c:v>
                </c:pt>
                <c:pt idx="52">
                  <c:v>99.758337361043985</c:v>
                </c:pt>
                <c:pt idx="53">
                  <c:v>99.758337361043985</c:v>
                </c:pt>
                <c:pt idx="54">
                  <c:v>99.710004833252782</c:v>
                </c:pt>
                <c:pt idx="55">
                  <c:v>99.710004833252782</c:v>
                </c:pt>
                <c:pt idx="56">
                  <c:v>99.758337361043985</c:v>
                </c:pt>
                <c:pt idx="57">
                  <c:v>99.758337361043985</c:v>
                </c:pt>
                <c:pt idx="58">
                  <c:v>99.661672305461565</c:v>
                </c:pt>
                <c:pt idx="59">
                  <c:v>99.758337361043985</c:v>
                </c:pt>
                <c:pt idx="60">
                  <c:v>98.646689221846302</c:v>
                </c:pt>
                <c:pt idx="61">
                  <c:v>98.646689221846302</c:v>
                </c:pt>
                <c:pt idx="62">
                  <c:v>98.743354277428708</c:v>
                </c:pt>
                <c:pt idx="63">
                  <c:v>98.743354277428708</c:v>
                </c:pt>
                <c:pt idx="64">
                  <c:v>98.743354277428708</c:v>
                </c:pt>
                <c:pt idx="65">
                  <c:v>98.985016916384723</c:v>
                </c:pt>
                <c:pt idx="66">
                  <c:v>98.936684388593505</c:v>
                </c:pt>
                <c:pt idx="67">
                  <c:v>99.03334944417594</c:v>
                </c:pt>
                <c:pt idx="68">
                  <c:v>99.03334944417594</c:v>
                </c:pt>
                <c:pt idx="69">
                  <c:v>99.03334944417594</c:v>
                </c:pt>
                <c:pt idx="70">
                  <c:v>99.03334944417594</c:v>
                </c:pt>
                <c:pt idx="71">
                  <c:v>99.03334944417594</c:v>
                </c:pt>
                <c:pt idx="72">
                  <c:v>99.42000966650555</c:v>
                </c:pt>
                <c:pt idx="73">
                  <c:v>99.565007249879173</c:v>
                </c:pt>
                <c:pt idx="74">
                  <c:v>99.613339777670362</c:v>
                </c:pt>
                <c:pt idx="75">
                  <c:v>99.661672305461565</c:v>
                </c:pt>
                <c:pt idx="76">
                  <c:v>99.661672305461565</c:v>
                </c:pt>
                <c:pt idx="77">
                  <c:v>99.903334944417594</c:v>
                </c:pt>
                <c:pt idx="78">
                  <c:v>99.903334944417594</c:v>
                </c:pt>
                <c:pt idx="79">
                  <c:v>99.903334944417594</c:v>
                </c:pt>
                <c:pt idx="80">
                  <c:v>99.951667472208797</c:v>
                </c:pt>
                <c:pt idx="81">
                  <c:v>99.951667472208797</c:v>
                </c:pt>
                <c:pt idx="82">
                  <c:v>99.951667472208797</c:v>
                </c:pt>
                <c:pt idx="83">
                  <c:v>99.951667472208797</c:v>
                </c:pt>
                <c:pt idx="84">
                  <c:v>101.49830836152731</c:v>
                </c:pt>
                <c:pt idx="85">
                  <c:v>101.73997100048334</c:v>
                </c:pt>
                <c:pt idx="86">
                  <c:v>101.73997100048334</c:v>
                </c:pt>
                <c:pt idx="87">
                  <c:v>101.73997100048334</c:v>
                </c:pt>
                <c:pt idx="88">
                  <c:v>101.83663605606571</c:v>
                </c:pt>
                <c:pt idx="89">
                  <c:v>101.98163363943935</c:v>
                </c:pt>
                <c:pt idx="90">
                  <c:v>101.98163363943935</c:v>
                </c:pt>
                <c:pt idx="91">
                  <c:v>102.12663122281296</c:v>
                </c:pt>
                <c:pt idx="92">
                  <c:v>103.57660705654905</c:v>
                </c:pt>
                <c:pt idx="93">
                  <c:v>103.57660705654905</c:v>
                </c:pt>
                <c:pt idx="94">
                  <c:v>103.57660705654905</c:v>
                </c:pt>
                <c:pt idx="95">
                  <c:v>103.72160463992266</c:v>
                </c:pt>
                <c:pt idx="96">
                  <c:v>103.96326727887867</c:v>
                </c:pt>
                <c:pt idx="97">
                  <c:v>104.0599323344611</c:v>
                </c:pt>
                <c:pt idx="98">
                  <c:v>104.1565973900435</c:v>
                </c:pt>
                <c:pt idx="99">
                  <c:v>104.1565973900435</c:v>
                </c:pt>
                <c:pt idx="100">
                  <c:v>104.1565973900435</c:v>
                </c:pt>
                <c:pt idx="101">
                  <c:v>104.1565973900435</c:v>
                </c:pt>
                <c:pt idx="102">
                  <c:v>104.1565973900435</c:v>
                </c:pt>
                <c:pt idx="103">
                  <c:v>104.1565973900435</c:v>
                </c:pt>
                <c:pt idx="104">
                  <c:v>104.2049299178347</c:v>
                </c:pt>
                <c:pt idx="105">
                  <c:v>104.2049299178347</c:v>
                </c:pt>
                <c:pt idx="106">
                  <c:v>104.2049299178347</c:v>
                </c:pt>
                <c:pt idx="107">
                  <c:v>105.02658289028517</c:v>
                </c:pt>
                <c:pt idx="108">
                  <c:v>105.17158047365878</c:v>
                </c:pt>
                <c:pt idx="109">
                  <c:v>104.30159497341711</c:v>
                </c:pt>
                <c:pt idx="110">
                  <c:v>104.30159497341711</c:v>
                </c:pt>
                <c:pt idx="111">
                  <c:v>104.30159497341711</c:v>
                </c:pt>
                <c:pt idx="112">
                  <c:v>104.30159497341711</c:v>
                </c:pt>
                <c:pt idx="113">
                  <c:v>104.30159497341711</c:v>
                </c:pt>
                <c:pt idx="114">
                  <c:v>104.30159497341711</c:v>
                </c:pt>
                <c:pt idx="115">
                  <c:v>104.30159497341711</c:v>
                </c:pt>
                <c:pt idx="116">
                  <c:v>104.39826002899952</c:v>
                </c:pt>
                <c:pt idx="117">
                  <c:v>104.73658772353794</c:v>
                </c:pt>
                <c:pt idx="118">
                  <c:v>104.73658772353794</c:v>
                </c:pt>
                <c:pt idx="119">
                  <c:v>104.73658772353794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70-4639-8D8B-0C0DB4C6C2F5}"/>
            </c:ext>
          </c:extLst>
        </c:ser>
        <c:ser>
          <c:idx val="3"/>
          <c:order val="4"/>
          <c:tx>
            <c:strRef>
              <c:f>Indexadores!$G$11</c:f>
              <c:strCache>
                <c:ptCount val="1"/>
                <c:pt idx="0">
                  <c:v>PPI Ac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Indexadores!$B$12:$B$131</c:f>
              <c:numCache>
                <c:formatCode>mmm\-yy</c:formatCode>
                <c:ptCount val="120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</c:numCache>
            </c:numRef>
          </c:cat>
          <c:val>
            <c:numRef>
              <c:f>Indexadores!$G$12:$G$131</c:f>
              <c:numCache>
                <c:formatCode>0.0</c:formatCode>
                <c:ptCount val="120"/>
                <c:pt idx="0">
                  <c:v>100</c:v>
                </c:pt>
                <c:pt idx="1">
                  <c:v>106.39470782800441</c:v>
                </c:pt>
                <c:pt idx="2">
                  <c:v>108.9856670341786</c:v>
                </c:pt>
                <c:pt idx="3">
                  <c:v>111.08048511576627</c:v>
                </c:pt>
                <c:pt idx="4">
                  <c:v>111.08048511576627</c:v>
                </c:pt>
                <c:pt idx="5">
                  <c:v>109.81256890848952</c:v>
                </c:pt>
                <c:pt idx="6">
                  <c:v>110.08820286659316</c:v>
                </c:pt>
                <c:pt idx="7">
                  <c:v>110.25358324145535</c:v>
                </c:pt>
                <c:pt idx="8">
                  <c:v>110.08820286659316</c:v>
                </c:pt>
                <c:pt idx="9">
                  <c:v>109.04079382579934</c:v>
                </c:pt>
                <c:pt idx="10">
                  <c:v>108.3792723263506</c:v>
                </c:pt>
                <c:pt idx="11">
                  <c:v>108.10363836824696</c:v>
                </c:pt>
                <c:pt idx="12">
                  <c:v>108.21389195148842</c:v>
                </c:pt>
                <c:pt idx="13">
                  <c:v>109.26130099228224</c:v>
                </c:pt>
                <c:pt idx="14">
                  <c:v>108.21389195148842</c:v>
                </c:pt>
                <c:pt idx="15">
                  <c:v>108.21389195148842</c:v>
                </c:pt>
                <c:pt idx="16">
                  <c:v>107.60749724366042</c:v>
                </c:pt>
                <c:pt idx="17">
                  <c:v>104.68577728776185</c:v>
                </c:pt>
                <c:pt idx="18">
                  <c:v>102.53583241455347</c:v>
                </c:pt>
                <c:pt idx="19">
                  <c:v>99.614112458654901</c:v>
                </c:pt>
                <c:pt idx="20">
                  <c:v>101.26791620727673</c:v>
                </c:pt>
                <c:pt idx="21">
                  <c:v>98.952590959206177</c:v>
                </c:pt>
                <c:pt idx="22">
                  <c:v>97.794928335170894</c:v>
                </c:pt>
                <c:pt idx="23">
                  <c:v>98.732083792723259</c:v>
                </c:pt>
                <c:pt idx="24">
                  <c:v>98.732083792723259</c:v>
                </c:pt>
                <c:pt idx="25">
                  <c:v>97.905181918412339</c:v>
                </c:pt>
                <c:pt idx="26">
                  <c:v>97.519294377067254</c:v>
                </c:pt>
                <c:pt idx="27">
                  <c:v>97.905181918412339</c:v>
                </c:pt>
                <c:pt idx="28">
                  <c:v>96.416758544652694</c:v>
                </c:pt>
                <c:pt idx="29">
                  <c:v>96.527012127894153</c:v>
                </c:pt>
                <c:pt idx="30">
                  <c:v>96.802646085997793</c:v>
                </c:pt>
                <c:pt idx="31">
                  <c:v>96.637265711135612</c:v>
                </c:pt>
                <c:pt idx="32">
                  <c:v>96.085997794928332</c:v>
                </c:pt>
                <c:pt idx="33">
                  <c:v>97.353914002205073</c:v>
                </c:pt>
                <c:pt idx="34">
                  <c:v>98.6218302094818</c:v>
                </c:pt>
                <c:pt idx="35">
                  <c:v>99.228224917309817</c:v>
                </c:pt>
                <c:pt idx="36">
                  <c:v>100</c:v>
                </c:pt>
                <c:pt idx="37">
                  <c:v>100.38588754134508</c:v>
                </c:pt>
                <c:pt idx="38">
                  <c:v>99.558985667034179</c:v>
                </c:pt>
                <c:pt idx="39">
                  <c:v>100.38588754134508</c:v>
                </c:pt>
                <c:pt idx="40">
                  <c:v>101.04740904079382</c:v>
                </c:pt>
                <c:pt idx="41">
                  <c:v>101.26791620727673</c:v>
                </c:pt>
                <c:pt idx="42">
                  <c:v>101.76405733186328</c:v>
                </c:pt>
                <c:pt idx="43">
                  <c:v>102.09481808158765</c:v>
                </c:pt>
                <c:pt idx="44">
                  <c:v>102.20507166482911</c:v>
                </c:pt>
                <c:pt idx="45">
                  <c:v>101.70893054024255</c:v>
                </c:pt>
                <c:pt idx="46">
                  <c:v>100.93715545755236</c:v>
                </c:pt>
                <c:pt idx="47">
                  <c:v>99.72436604189636</c:v>
                </c:pt>
                <c:pt idx="48">
                  <c:v>100</c:v>
                </c:pt>
                <c:pt idx="49">
                  <c:v>97.19101123595506</c:v>
                </c:pt>
                <c:pt idx="50">
                  <c:v>95</c:v>
                </c:pt>
                <c:pt idx="51">
                  <c:v>91.966292134831448</c:v>
                </c:pt>
                <c:pt idx="52">
                  <c:v>89.999999999999986</c:v>
                </c:pt>
                <c:pt idx="53">
                  <c:v>89.719101123595507</c:v>
                </c:pt>
                <c:pt idx="54">
                  <c:v>89.325842696629209</c:v>
                </c:pt>
                <c:pt idx="55">
                  <c:v>88.426966292134836</c:v>
                </c:pt>
                <c:pt idx="56">
                  <c:v>87.13483146067415</c:v>
                </c:pt>
                <c:pt idx="57">
                  <c:v>85.168539325842701</c:v>
                </c:pt>
                <c:pt idx="58">
                  <c:v>82.022471910112358</c:v>
                </c:pt>
                <c:pt idx="59">
                  <c:v>79.831460674157299</c:v>
                </c:pt>
                <c:pt idx="60">
                  <c:v>78.483146067415717</c:v>
                </c:pt>
                <c:pt idx="61">
                  <c:v>77.865168539325836</c:v>
                </c:pt>
                <c:pt idx="62">
                  <c:v>77.921348314606732</c:v>
                </c:pt>
                <c:pt idx="63">
                  <c:v>80.168539325842687</c:v>
                </c:pt>
                <c:pt idx="64">
                  <c:v>83.202247191011239</c:v>
                </c:pt>
                <c:pt idx="65">
                  <c:v>85.168539325842701</c:v>
                </c:pt>
                <c:pt idx="66">
                  <c:v>86.853932584269657</c:v>
                </c:pt>
                <c:pt idx="67">
                  <c:v>88.539325842696627</c:v>
                </c:pt>
                <c:pt idx="68">
                  <c:v>87.640449438202253</c:v>
                </c:pt>
                <c:pt idx="69">
                  <c:v>86.516853932584269</c:v>
                </c:pt>
                <c:pt idx="70">
                  <c:v>86.235955056179776</c:v>
                </c:pt>
                <c:pt idx="71">
                  <c:v>87.303370786516851</c:v>
                </c:pt>
                <c:pt idx="72">
                  <c:v>89.662921348314612</c:v>
                </c:pt>
                <c:pt idx="73">
                  <c:v>91.797752808988761</c:v>
                </c:pt>
                <c:pt idx="74">
                  <c:v>93.31460674157303</c:v>
                </c:pt>
                <c:pt idx="75">
                  <c:v>93.988764044943835</c:v>
                </c:pt>
                <c:pt idx="76">
                  <c:v>95.674157303370791</c:v>
                </c:pt>
                <c:pt idx="77">
                  <c:v>96.348314606741567</c:v>
                </c:pt>
                <c:pt idx="78">
                  <c:v>98.426966292134821</c:v>
                </c:pt>
                <c:pt idx="79">
                  <c:v>94.719101123595507</c:v>
                </c:pt>
                <c:pt idx="80">
                  <c:v>96.067415730337075</c:v>
                </c:pt>
                <c:pt idx="81">
                  <c:v>95.112359550561806</c:v>
                </c:pt>
                <c:pt idx="82">
                  <c:v>93.988764044943835</c:v>
                </c:pt>
                <c:pt idx="83">
                  <c:v>94.55056179775282</c:v>
                </c:pt>
                <c:pt idx="84">
                  <c:v>95.112359550561806</c:v>
                </c:pt>
                <c:pt idx="85">
                  <c:v>98.089887640449433</c:v>
                </c:pt>
                <c:pt idx="86">
                  <c:v>99.831460674157299</c:v>
                </c:pt>
                <c:pt idx="87">
                  <c:v>102.24719101123596</c:v>
                </c:pt>
                <c:pt idx="88">
                  <c:v>106.12359550561798</c:v>
                </c:pt>
                <c:pt idx="89">
                  <c:v>108.37078651685394</c:v>
                </c:pt>
                <c:pt idx="90">
                  <c:v>110.3932584269663</c:v>
                </c:pt>
                <c:pt idx="91">
                  <c:v>112.58426966292134</c:v>
                </c:pt>
                <c:pt idx="92">
                  <c:v>114.32584269662922</c:v>
                </c:pt>
                <c:pt idx="93">
                  <c:v>113.59550561797754</c:v>
                </c:pt>
                <c:pt idx="94">
                  <c:v>115.28089887640449</c:v>
                </c:pt>
                <c:pt idx="95">
                  <c:v>114.55056179775281</c:v>
                </c:pt>
                <c:pt idx="96">
                  <c:v>113.31460674157303</c:v>
                </c:pt>
                <c:pt idx="97">
                  <c:v>109.71910112359551</c:v>
                </c:pt>
                <c:pt idx="98">
                  <c:v>109.94382022471909</c:v>
                </c:pt>
                <c:pt idx="99">
                  <c:v>107.75280898876404</c:v>
                </c:pt>
                <c:pt idx="100">
                  <c:v>106.3483146067416</c:v>
                </c:pt>
                <c:pt idx="101">
                  <c:v>103.70786516853931</c:v>
                </c:pt>
                <c:pt idx="102">
                  <c:v>100.44943820224719</c:v>
                </c:pt>
                <c:pt idx="103">
                  <c:v>98.595505617977537</c:v>
                </c:pt>
                <c:pt idx="104">
                  <c:v>97.865168539325836</c:v>
                </c:pt>
                <c:pt idx="105">
                  <c:v>96.573033707865179</c:v>
                </c:pt>
                <c:pt idx="106">
                  <c:v>93.82022471910112</c:v>
                </c:pt>
                <c:pt idx="107">
                  <c:v>91.966292134831448</c:v>
                </c:pt>
                <c:pt idx="108">
                  <c:v>91.910112359550553</c:v>
                </c:pt>
                <c:pt idx="109">
                  <c:v>92.078651685393268</c:v>
                </c:pt>
                <c:pt idx="110">
                  <c:v>92.921348314606746</c:v>
                </c:pt>
                <c:pt idx="111">
                  <c:v>92.471910112359552</c:v>
                </c:pt>
                <c:pt idx="112">
                  <c:v>90.224719101123597</c:v>
                </c:pt>
                <c:pt idx="113">
                  <c:v>89.831460674157299</c:v>
                </c:pt>
                <c:pt idx="114">
                  <c:v>89.269662921348313</c:v>
                </c:pt>
                <c:pt idx="115">
                  <c:v>87.808988764044955</c:v>
                </c:pt>
                <c:pt idx="116">
                  <c:v>87.471910112359538</c:v>
                </c:pt>
                <c:pt idx="117">
                  <c:v>88.876404494382015</c:v>
                </c:pt>
                <c:pt idx="118">
                  <c:v>90.842696629213478</c:v>
                </c:pt>
                <c:pt idx="119">
                  <c:v>96.404494382022463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D70-4639-8D8B-0C0DB4C6C2F5}"/>
            </c:ext>
          </c:extLst>
        </c:ser>
        <c:ser>
          <c:idx val="4"/>
          <c:order val="5"/>
          <c:tx>
            <c:strRef>
              <c:f>Indexadores!$H$11</c:f>
              <c:strCache>
                <c:ptCount val="1"/>
                <c:pt idx="0">
                  <c:v>PPI Al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Indexadores!$B$12:$B$131</c:f>
              <c:numCache>
                <c:formatCode>mmm\-yy</c:formatCode>
                <c:ptCount val="120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</c:numCache>
            </c:numRef>
          </c:cat>
          <c:val>
            <c:numRef>
              <c:f>Indexadores!$H$12:$H$131</c:f>
              <c:numCache>
                <c:formatCode>0.0</c:formatCode>
                <c:ptCount val="120"/>
                <c:pt idx="0">
                  <c:v>100</c:v>
                </c:pt>
                <c:pt idx="1">
                  <c:v>100.43739748496446</c:v>
                </c:pt>
                <c:pt idx="2">
                  <c:v>103.11645708037179</c:v>
                </c:pt>
                <c:pt idx="3">
                  <c:v>106.39693821760524</c:v>
                </c:pt>
                <c:pt idx="4">
                  <c:v>108.47457627118644</c:v>
                </c:pt>
                <c:pt idx="5">
                  <c:v>108.69327501366867</c:v>
                </c:pt>
                <c:pt idx="6">
                  <c:v>106.56096227446692</c:v>
                </c:pt>
                <c:pt idx="7">
                  <c:v>106.45161290322581</c:v>
                </c:pt>
                <c:pt idx="8">
                  <c:v>104.70202296336795</c:v>
                </c:pt>
                <c:pt idx="9">
                  <c:v>103.00710770913066</c:v>
                </c:pt>
                <c:pt idx="10">
                  <c:v>99.781301257517768</c:v>
                </c:pt>
                <c:pt idx="11">
                  <c:v>98.359759431383267</c:v>
                </c:pt>
                <c:pt idx="12">
                  <c:v>96.992892290869321</c:v>
                </c:pt>
                <c:pt idx="13">
                  <c:v>98.742482230727177</c:v>
                </c:pt>
                <c:pt idx="14">
                  <c:v>100.10934937124111</c:v>
                </c:pt>
                <c:pt idx="15">
                  <c:v>99.507927829414982</c:v>
                </c:pt>
                <c:pt idx="16">
                  <c:v>97.484964461454339</c:v>
                </c:pt>
                <c:pt idx="17">
                  <c:v>96.883542919628212</c:v>
                </c:pt>
                <c:pt idx="18">
                  <c:v>96.446145434663748</c:v>
                </c:pt>
                <c:pt idx="19">
                  <c:v>95.790049207217052</c:v>
                </c:pt>
                <c:pt idx="20">
                  <c:v>97.430289775833785</c:v>
                </c:pt>
                <c:pt idx="21">
                  <c:v>98.414434117003822</c:v>
                </c:pt>
                <c:pt idx="22">
                  <c:v>97.758337889557126</c:v>
                </c:pt>
                <c:pt idx="23">
                  <c:v>98.031711317659926</c:v>
                </c:pt>
                <c:pt idx="24">
                  <c:v>97.977036632039358</c:v>
                </c:pt>
                <c:pt idx="25">
                  <c:v>98.19573537452159</c:v>
                </c:pt>
                <c:pt idx="26">
                  <c:v>98.250410060142144</c:v>
                </c:pt>
                <c:pt idx="27">
                  <c:v>96.227446692181516</c:v>
                </c:pt>
                <c:pt idx="28">
                  <c:v>95.735374521596498</c:v>
                </c:pt>
                <c:pt idx="29">
                  <c:v>95.243302351011479</c:v>
                </c:pt>
                <c:pt idx="30">
                  <c:v>94.204483324220888</c:v>
                </c:pt>
                <c:pt idx="31">
                  <c:v>94.149808638600319</c:v>
                </c:pt>
                <c:pt idx="32">
                  <c:v>94.313832695461997</c:v>
                </c:pt>
                <c:pt idx="33">
                  <c:v>93.71241115363587</c:v>
                </c:pt>
                <c:pt idx="34">
                  <c:v>93.603061782394747</c:v>
                </c:pt>
                <c:pt idx="35">
                  <c:v>93.493712411153638</c:v>
                </c:pt>
                <c:pt idx="36">
                  <c:v>94.149808638600319</c:v>
                </c:pt>
                <c:pt idx="37">
                  <c:v>95.735374521596498</c:v>
                </c:pt>
                <c:pt idx="38">
                  <c:v>95.243302351011479</c:v>
                </c:pt>
                <c:pt idx="39">
                  <c:v>95.844723892837607</c:v>
                </c:pt>
                <c:pt idx="40">
                  <c:v>96.282121377802071</c:v>
                </c:pt>
                <c:pt idx="41">
                  <c:v>96.391470749043194</c:v>
                </c:pt>
                <c:pt idx="42">
                  <c:v>98.031711317659926</c:v>
                </c:pt>
                <c:pt idx="43">
                  <c:v>100.49207217058502</c:v>
                </c:pt>
                <c:pt idx="44">
                  <c:v>101.20284308365227</c:v>
                </c:pt>
                <c:pt idx="45">
                  <c:v>100</c:v>
                </c:pt>
                <c:pt idx="46">
                  <c:v>101.58556588299616</c:v>
                </c:pt>
                <c:pt idx="47">
                  <c:v>101.64024056861673</c:v>
                </c:pt>
                <c:pt idx="48">
                  <c:v>100</c:v>
                </c:pt>
                <c:pt idx="49">
                  <c:v>100.27412280701755</c:v>
                </c:pt>
                <c:pt idx="50">
                  <c:v>100</c:v>
                </c:pt>
                <c:pt idx="51">
                  <c:v>99.013157894736835</c:v>
                </c:pt>
                <c:pt idx="52">
                  <c:v>98.245614035087712</c:v>
                </c:pt>
                <c:pt idx="53">
                  <c:v>95.614035087719301</c:v>
                </c:pt>
                <c:pt idx="54">
                  <c:v>93.914473684210535</c:v>
                </c:pt>
                <c:pt idx="55">
                  <c:v>92.763157894736835</c:v>
                </c:pt>
                <c:pt idx="56">
                  <c:v>92.26973684210526</c:v>
                </c:pt>
                <c:pt idx="57">
                  <c:v>92.214912280701739</c:v>
                </c:pt>
                <c:pt idx="58">
                  <c:v>90.844298245614027</c:v>
                </c:pt>
                <c:pt idx="59">
                  <c:v>90.679824561403507</c:v>
                </c:pt>
                <c:pt idx="60">
                  <c:v>90.78947368421052</c:v>
                </c:pt>
                <c:pt idx="61">
                  <c:v>90.460526315789465</c:v>
                </c:pt>
                <c:pt idx="62">
                  <c:v>90.734649122807014</c:v>
                </c:pt>
                <c:pt idx="63">
                  <c:v>90.241228070175424</c:v>
                </c:pt>
                <c:pt idx="64">
                  <c:v>91.063596491228054</c:v>
                </c:pt>
                <c:pt idx="65">
                  <c:v>91.118421052631575</c:v>
                </c:pt>
                <c:pt idx="66">
                  <c:v>91.721491228070178</c:v>
                </c:pt>
                <c:pt idx="67">
                  <c:v>91.721491228070178</c:v>
                </c:pt>
                <c:pt idx="68">
                  <c:v>91.337719298245617</c:v>
                </c:pt>
                <c:pt idx="69">
                  <c:v>91.885964912280699</c:v>
                </c:pt>
                <c:pt idx="70">
                  <c:v>93.256578947368425</c:v>
                </c:pt>
                <c:pt idx="71">
                  <c:v>94.682017543859644</c:v>
                </c:pt>
                <c:pt idx="72">
                  <c:v>94.627192982456137</c:v>
                </c:pt>
                <c:pt idx="73">
                  <c:v>96.710526315789465</c:v>
                </c:pt>
                <c:pt idx="74">
                  <c:v>98.026315789473685</c:v>
                </c:pt>
                <c:pt idx="75">
                  <c:v>99.396929824561411</c:v>
                </c:pt>
                <c:pt idx="76">
                  <c:v>99.451754385964904</c:v>
                </c:pt>
                <c:pt idx="77">
                  <c:v>98.958333333333329</c:v>
                </c:pt>
                <c:pt idx="78">
                  <c:v>97.971491228070164</c:v>
                </c:pt>
                <c:pt idx="79">
                  <c:v>99.506578947368425</c:v>
                </c:pt>
                <c:pt idx="80">
                  <c:v>101.58991228070175</c:v>
                </c:pt>
                <c:pt idx="81">
                  <c:v>103.45394736842104</c:v>
                </c:pt>
                <c:pt idx="82">
                  <c:v>103.7828947368421</c:v>
                </c:pt>
                <c:pt idx="83">
                  <c:v>103.01535087719299</c:v>
                </c:pt>
                <c:pt idx="84">
                  <c:v>104.3859649122807</c:v>
                </c:pt>
                <c:pt idx="85">
                  <c:v>106.03070175438596</c:v>
                </c:pt>
                <c:pt idx="86">
                  <c:v>109.26535087719299</c:v>
                </c:pt>
                <c:pt idx="87">
                  <c:v>111.07456140350878</c:v>
                </c:pt>
                <c:pt idx="88">
                  <c:v>116.55701754385966</c:v>
                </c:pt>
                <c:pt idx="89">
                  <c:v>118.91447368421053</c:v>
                </c:pt>
                <c:pt idx="90">
                  <c:v>114.08991228070175</c:v>
                </c:pt>
                <c:pt idx="91">
                  <c:v>113.92543859649122</c:v>
                </c:pt>
                <c:pt idx="92">
                  <c:v>112.88377192982455</c:v>
                </c:pt>
                <c:pt idx="93">
                  <c:v>112.88377192982455</c:v>
                </c:pt>
                <c:pt idx="94">
                  <c:v>110.91008771929825</c:v>
                </c:pt>
                <c:pt idx="95">
                  <c:v>110.69078947368421</c:v>
                </c:pt>
                <c:pt idx="96">
                  <c:v>110.47149122807016</c:v>
                </c:pt>
                <c:pt idx="97">
                  <c:v>110.19736842105263</c:v>
                </c:pt>
                <c:pt idx="98">
                  <c:v>110.36184210526316</c:v>
                </c:pt>
                <c:pt idx="99">
                  <c:v>111.29385964912279</c:v>
                </c:pt>
                <c:pt idx="100">
                  <c:v>109.97807017543859</c:v>
                </c:pt>
                <c:pt idx="101">
                  <c:v>109.15570175438596</c:v>
                </c:pt>
                <c:pt idx="102">
                  <c:v>109.10087719298245</c:v>
                </c:pt>
                <c:pt idx="103">
                  <c:v>105.92105263157893</c:v>
                </c:pt>
                <c:pt idx="104">
                  <c:v>105.64692982456138</c:v>
                </c:pt>
                <c:pt idx="105">
                  <c:v>104.98903508771929</c:v>
                </c:pt>
                <c:pt idx="106">
                  <c:v>103.23464912280701</c:v>
                </c:pt>
                <c:pt idx="107">
                  <c:v>103.50877192982458</c:v>
                </c:pt>
                <c:pt idx="108">
                  <c:v>104.3859649122807</c:v>
                </c:pt>
                <c:pt idx="109">
                  <c:v>100.32894736842104</c:v>
                </c:pt>
                <c:pt idx="110">
                  <c:v>99.451754385964904</c:v>
                </c:pt>
                <c:pt idx="111">
                  <c:v>93.366228070175438</c:v>
                </c:pt>
                <c:pt idx="112">
                  <c:v>90.131578947368425</c:v>
                </c:pt>
                <c:pt idx="113">
                  <c:v>89.035087719298247</c:v>
                </c:pt>
                <c:pt idx="114">
                  <c:v>90.021929824561397</c:v>
                </c:pt>
                <c:pt idx="115">
                  <c:v>92.160087719298247</c:v>
                </c:pt>
                <c:pt idx="116">
                  <c:v>95.833333333333343</c:v>
                </c:pt>
                <c:pt idx="117">
                  <c:v>95.175438596491219</c:v>
                </c:pt>
                <c:pt idx="118">
                  <c:v>95.614035087719301</c:v>
                </c:pt>
                <c:pt idx="119">
                  <c:v>99.287280701754383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70-4639-8D8B-0C0DB4C6C2F5}"/>
            </c:ext>
          </c:extLst>
        </c:ser>
        <c:ser>
          <c:idx val="6"/>
          <c:order val="6"/>
          <c:tx>
            <c:strRef>
              <c:f>Indexadores!$K$11</c:f>
              <c:strCache>
                <c:ptCount val="1"/>
                <c:pt idx="0">
                  <c:v>IPC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Indexadores!$B$12:$B$131</c:f>
              <c:numCache>
                <c:formatCode>mmm\-yy</c:formatCode>
                <c:ptCount val="120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</c:numCache>
            </c:numRef>
          </c:cat>
          <c:val>
            <c:numRef>
              <c:f>Indexadores!$K$12:$K$131</c:f>
              <c:numCache>
                <c:formatCode>0.0</c:formatCode>
                <c:ptCount val="120"/>
                <c:pt idx="0">
                  <c:v>100</c:v>
                </c:pt>
                <c:pt idx="1">
                  <c:v>100.21966880702942</c:v>
                </c:pt>
                <c:pt idx="2">
                  <c:v>100.99695843190268</c:v>
                </c:pt>
                <c:pt idx="3">
                  <c:v>101.31801284217642</c:v>
                </c:pt>
                <c:pt idx="4">
                  <c:v>101.72355525515377</c:v>
                </c:pt>
                <c:pt idx="5">
                  <c:v>101.89253126056099</c:v>
                </c:pt>
                <c:pt idx="6">
                  <c:v>102.02771206488679</c:v>
                </c:pt>
                <c:pt idx="7">
                  <c:v>102.1797904697533</c:v>
                </c:pt>
                <c:pt idx="8">
                  <c:v>102.70361608651572</c:v>
                </c:pt>
                <c:pt idx="9">
                  <c:v>103.19364650219669</c:v>
                </c:pt>
                <c:pt idx="10">
                  <c:v>103.51470091247043</c:v>
                </c:pt>
                <c:pt idx="11">
                  <c:v>104.15680973301791</c:v>
                </c:pt>
                <c:pt idx="12">
                  <c:v>104.24129773572153</c:v>
                </c:pt>
                <c:pt idx="13">
                  <c:v>104.6468401486989</c:v>
                </c:pt>
                <c:pt idx="14">
                  <c:v>104.81581615410612</c:v>
                </c:pt>
                <c:pt idx="15">
                  <c:v>104.86650895572829</c:v>
                </c:pt>
                <c:pt idx="16">
                  <c:v>104.90030415680974</c:v>
                </c:pt>
                <c:pt idx="17">
                  <c:v>104.59614734707672</c:v>
                </c:pt>
                <c:pt idx="18">
                  <c:v>104.57924974653598</c:v>
                </c:pt>
                <c:pt idx="19">
                  <c:v>104.81581615410612</c:v>
                </c:pt>
                <c:pt idx="20">
                  <c:v>105.61000337952011</c:v>
                </c:pt>
                <c:pt idx="21">
                  <c:v>106.20141939844542</c:v>
                </c:pt>
                <c:pt idx="22">
                  <c:v>105.72828658330518</c:v>
                </c:pt>
                <c:pt idx="23">
                  <c:v>105.6944913822237</c:v>
                </c:pt>
                <c:pt idx="24">
                  <c:v>105.89726258871241</c:v>
                </c:pt>
                <c:pt idx="25">
                  <c:v>106.01554579249748</c:v>
                </c:pt>
                <c:pt idx="26">
                  <c:v>106.42108820547482</c:v>
                </c:pt>
                <c:pt idx="27">
                  <c:v>105.91416018925312</c:v>
                </c:pt>
                <c:pt idx="28">
                  <c:v>105.89726258871241</c:v>
                </c:pt>
                <c:pt idx="29">
                  <c:v>106.57316661034133</c:v>
                </c:pt>
                <c:pt idx="30">
                  <c:v>106.86042581953363</c:v>
                </c:pt>
                <c:pt idx="31">
                  <c:v>107.11388982764447</c:v>
                </c:pt>
                <c:pt idx="32">
                  <c:v>107.68840824602906</c:v>
                </c:pt>
                <c:pt idx="33">
                  <c:v>107.84048665089558</c:v>
                </c:pt>
                <c:pt idx="34">
                  <c:v>108.24602906387292</c:v>
                </c:pt>
                <c:pt idx="35">
                  <c:v>108.8881378844204</c:v>
                </c:pt>
                <c:pt idx="36">
                  <c:v>109.09090909090911</c:v>
                </c:pt>
                <c:pt idx="37">
                  <c:v>109.61473470767152</c:v>
                </c:pt>
                <c:pt idx="38">
                  <c:v>110.52720513687055</c:v>
                </c:pt>
                <c:pt idx="39">
                  <c:v>111.2200067590402</c:v>
                </c:pt>
                <c:pt idx="40">
                  <c:v>111.59175397093615</c:v>
                </c:pt>
                <c:pt idx="41">
                  <c:v>111.65934437309902</c:v>
                </c:pt>
                <c:pt idx="42">
                  <c:v>111.91280838120987</c:v>
                </c:pt>
                <c:pt idx="43">
                  <c:v>112.26765799256506</c:v>
                </c:pt>
                <c:pt idx="44">
                  <c:v>113.21392362284554</c:v>
                </c:pt>
                <c:pt idx="45">
                  <c:v>114.39675566069619</c:v>
                </c:pt>
                <c:pt idx="46">
                  <c:v>114.41365326123689</c:v>
                </c:pt>
                <c:pt idx="47">
                  <c:v>113.94052044609666</c:v>
                </c:pt>
                <c:pt idx="48">
                  <c:v>100</c:v>
                </c:pt>
                <c:pt idx="49">
                  <c:v>100.3407912283301</c:v>
                </c:pt>
                <c:pt idx="50">
                  <c:v>100.97792265520818</c:v>
                </c:pt>
                <c:pt idx="51">
                  <c:v>101.55578604237665</c:v>
                </c:pt>
                <c:pt idx="52">
                  <c:v>101.7335901615054</c:v>
                </c:pt>
                <c:pt idx="53">
                  <c:v>102.2373684990369</c:v>
                </c:pt>
                <c:pt idx="54">
                  <c:v>102.66706178693141</c:v>
                </c:pt>
                <c:pt idx="55">
                  <c:v>103.36346125351905</c:v>
                </c:pt>
                <c:pt idx="56">
                  <c:v>103.88205660097792</c:v>
                </c:pt>
                <c:pt idx="57">
                  <c:v>104.31174988887241</c:v>
                </c:pt>
                <c:pt idx="58">
                  <c:v>104.28211586901762</c:v>
                </c:pt>
                <c:pt idx="59">
                  <c:v>104.29693287894501</c:v>
                </c:pt>
                <c:pt idx="60">
                  <c:v>104.78589420654913</c:v>
                </c:pt>
                <c:pt idx="61">
                  <c:v>105.06741739516966</c:v>
                </c:pt>
                <c:pt idx="62">
                  <c:v>105.46747666320937</c:v>
                </c:pt>
                <c:pt idx="63">
                  <c:v>105.8230849014669</c:v>
                </c:pt>
                <c:pt idx="64">
                  <c:v>106.06015706030523</c:v>
                </c:pt>
                <c:pt idx="65">
                  <c:v>106.53430137798192</c:v>
                </c:pt>
                <c:pt idx="66">
                  <c:v>106.78619054674768</c:v>
                </c:pt>
                <c:pt idx="67">
                  <c:v>106.84545858645724</c:v>
                </c:pt>
                <c:pt idx="68">
                  <c:v>107.097347755223</c:v>
                </c:pt>
                <c:pt idx="69">
                  <c:v>107.27515187435175</c:v>
                </c:pt>
                <c:pt idx="70">
                  <c:v>107.33441991406134</c:v>
                </c:pt>
                <c:pt idx="71">
                  <c:v>107.1121647651504</c:v>
                </c:pt>
                <c:pt idx="72">
                  <c:v>107.69002815231887</c:v>
                </c:pt>
                <c:pt idx="73">
                  <c:v>107.956734331012</c:v>
                </c:pt>
                <c:pt idx="74">
                  <c:v>108.37161060897911</c:v>
                </c:pt>
                <c:pt idx="75">
                  <c:v>108.62349977774485</c:v>
                </c:pt>
                <c:pt idx="76">
                  <c:v>108.75685286709145</c:v>
                </c:pt>
                <c:pt idx="77">
                  <c:v>108.34197658912433</c:v>
                </c:pt>
                <c:pt idx="78">
                  <c:v>108.59386575789007</c:v>
                </c:pt>
                <c:pt idx="79">
                  <c:v>108.81612090680102</c:v>
                </c:pt>
                <c:pt idx="80">
                  <c:v>108.65313379759962</c:v>
                </c:pt>
                <c:pt idx="81">
                  <c:v>109.29026522447769</c:v>
                </c:pt>
                <c:pt idx="82">
                  <c:v>109.39398429396947</c:v>
                </c:pt>
                <c:pt idx="83">
                  <c:v>109.54215439324346</c:v>
                </c:pt>
                <c:pt idx="84">
                  <c:v>110.04593273077492</c:v>
                </c:pt>
                <c:pt idx="85">
                  <c:v>110.10520077048452</c:v>
                </c:pt>
                <c:pt idx="86">
                  <c:v>110.32745591939546</c:v>
                </c:pt>
                <c:pt idx="87">
                  <c:v>110.68306415765299</c:v>
                </c:pt>
                <c:pt idx="88">
                  <c:v>110.97940435620093</c:v>
                </c:pt>
                <c:pt idx="89">
                  <c:v>111.09794043562009</c:v>
                </c:pt>
                <c:pt idx="90">
                  <c:v>111.49799970365981</c:v>
                </c:pt>
                <c:pt idx="91">
                  <c:v>111.69062083271595</c:v>
                </c:pt>
                <c:pt idx="92">
                  <c:v>112.06104608090087</c:v>
                </c:pt>
                <c:pt idx="93">
                  <c:v>112.47592235886796</c:v>
                </c:pt>
                <c:pt idx="94">
                  <c:v>112.47592235886796</c:v>
                </c:pt>
                <c:pt idx="95">
                  <c:v>112.35738627944882</c:v>
                </c:pt>
                <c:pt idx="96">
                  <c:v>112.47592235886796</c:v>
                </c:pt>
                <c:pt idx="97">
                  <c:v>112.53519039857758</c:v>
                </c:pt>
                <c:pt idx="98">
                  <c:v>113.06860275596384</c:v>
                </c:pt>
                <c:pt idx="99">
                  <c:v>113.36494295451178</c:v>
                </c:pt>
                <c:pt idx="100">
                  <c:v>114.04652541117201</c:v>
                </c:pt>
                <c:pt idx="101">
                  <c:v>114.10579345088161</c:v>
                </c:pt>
                <c:pt idx="102">
                  <c:v>114.35768261964738</c:v>
                </c:pt>
                <c:pt idx="103">
                  <c:v>114.5651207586309</c:v>
                </c:pt>
                <c:pt idx="104">
                  <c:v>114.57993776855831</c:v>
                </c:pt>
                <c:pt idx="105">
                  <c:v>115.51340939398429</c:v>
                </c:pt>
                <c:pt idx="106">
                  <c:v>115.61712846347606</c:v>
                </c:pt>
                <c:pt idx="107">
                  <c:v>115.72084753296782</c:v>
                </c:pt>
                <c:pt idx="108">
                  <c:v>116.38761297970071</c:v>
                </c:pt>
                <c:pt idx="109">
                  <c:v>116.90620832715959</c:v>
                </c:pt>
                <c:pt idx="110">
                  <c:v>117.29145058527189</c:v>
                </c:pt>
                <c:pt idx="111">
                  <c:v>117.24699955548969</c:v>
                </c:pt>
                <c:pt idx="112">
                  <c:v>117.18773151578013</c:v>
                </c:pt>
                <c:pt idx="113">
                  <c:v>117.09882945621573</c:v>
                </c:pt>
                <c:pt idx="114">
                  <c:v>117.21736553563491</c:v>
                </c:pt>
                <c:pt idx="115">
                  <c:v>117.38035264483626</c:v>
                </c:pt>
                <c:pt idx="116">
                  <c:v>118.12120314120611</c:v>
                </c:pt>
                <c:pt idx="117">
                  <c:v>118.93613868721293</c:v>
                </c:pt>
                <c:pt idx="118">
                  <c:v>118.77315157801156</c:v>
                </c:pt>
                <c:pt idx="119">
                  <c:v>119.17321084605128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D70-4639-8D8B-0C0DB4C6C2F5}"/>
            </c:ext>
          </c:extLst>
        </c:ser>
        <c:ser>
          <c:idx val="5"/>
          <c:order val="7"/>
          <c:tx>
            <c:strRef>
              <c:f>Indexadores!$J$11</c:f>
              <c:strCache>
                <c:ptCount val="1"/>
                <c:pt idx="0">
                  <c:v>CU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Ref>
              <c:f>Indexadores!$B$12:$B$131</c:f>
              <c:numCache>
                <c:formatCode>mmm\-yy</c:formatCode>
                <c:ptCount val="120"/>
                <c:pt idx="0">
                  <c:v>40544</c:v>
                </c:pt>
                <c:pt idx="1">
                  <c:v>40575</c:v>
                </c:pt>
                <c:pt idx="2">
                  <c:v>40603</c:v>
                </c:pt>
                <c:pt idx="3">
                  <c:v>40634</c:v>
                </c:pt>
                <c:pt idx="4">
                  <c:v>40664</c:v>
                </c:pt>
                <c:pt idx="5">
                  <c:v>40695</c:v>
                </c:pt>
                <c:pt idx="6">
                  <c:v>40725</c:v>
                </c:pt>
                <c:pt idx="7">
                  <c:v>40756</c:v>
                </c:pt>
                <c:pt idx="8">
                  <c:v>40787</c:v>
                </c:pt>
                <c:pt idx="9">
                  <c:v>40817</c:v>
                </c:pt>
                <c:pt idx="10">
                  <c:v>40848</c:v>
                </c:pt>
                <c:pt idx="11">
                  <c:v>40878</c:v>
                </c:pt>
                <c:pt idx="12">
                  <c:v>40909</c:v>
                </c:pt>
                <c:pt idx="13">
                  <c:v>40940</c:v>
                </c:pt>
                <c:pt idx="14">
                  <c:v>40969</c:v>
                </c:pt>
                <c:pt idx="15">
                  <c:v>41000</c:v>
                </c:pt>
                <c:pt idx="16">
                  <c:v>41030</c:v>
                </c:pt>
                <c:pt idx="17">
                  <c:v>41061</c:v>
                </c:pt>
                <c:pt idx="18">
                  <c:v>41091</c:v>
                </c:pt>
                <c:pt idx="19">
                  <c:v>41122</c:v>
                </c:pt>
                <c:pt idx="20">
                  <c:v>41153</c:v>
                </c:pt>
                <c:pt idx="21">
                  <c:v>41183</c:v>
                </c:pt>
                <c:pt idx="22">
                  <c:v>41214</c:v>
                </c:pt>
                <c:pt idx="23">
                  <c:v>41244</c:v>
                </c:pt>
                <c:pt idx="24">
                  <c:v>41275</c:v>
                </c:pt>
                <c:pt idx="25">
                  <c:v>41306</c:v>
                </c:pt>
                <c:pt idx="26">
                  <c:v>41334</c:v>
                </c:pt>
                <c:pt idx="27">
                  <c:v>41365</c:v>
                </c:pt>
                <c:pt idx="28">
                  <c:v>41395</c:v>
                </c:pt>
                <c:pt idx="29">
                  <c:v>41426</c:v>
                </c:pt>
                <c:pt idx="30">
                  <c:v>41456</c:v>
                </c:pt>
                <c:pt idx="31">
                  <c:v>41487</c:v>
                </c:pt>
                <c:pt idx="32">
                  <c:v>41518</c:v>
                </c:pt>
                <c:pt idx="33">
                  <c:v>41548</c:v>
                </c:pt>
                <c:pt idx="34">
                  <c:v>41579</c:v>
                </c:pt>
                <c:pt idx="35">
                  <c:v>41609</c:v>
                </c:pt>
                <c:pt idx="36">
                  <c:v>41640</c:v>
                </c:pt>
                <c:pt idx="37">
                  <c:v>41671</c:v>
                </c:pt>
                <c:pt idx="38">
                  <c:v>41699</c:v>
                </c:pt>
                <c:pt idx="39">
                  <c:v>41730</c:v>
                </c:pt>
                <c:pt idx="40">
                  <c:v>41760</c:v>
                </c:pt>
                <c:pt idx="41">
                  <c:v>41791</c:v>
                </c:pt>
                <c:pt idx="42">
                  <c:v>41821</c:v>
                </c:pt>
                <c:pt idx="43">
                  <c:v>41852</c:v>
                </c:pt>
                <c:pt idx="44">
                  <c:v>41883</c:v>
                </c:pt>
                <c:pt idx="45">
                  <c:v>41913</c:v>
                </c:pt>
                <c:pt idx="46">
                  <c:v>41944</c:v>
                </c:pt>
                <c:pt idx="47">
                  <c:v>41974</c:v>
                </c:pt>
                <c:pt idx="48">
                  <c:v>42005</c:v>
                </c:pt>
                <c:pt idx="49">
                  <c:v>42036</c:v>
                </c:pt>
                <c:pt idx="50">
                  <c:v>42064</c:v>
                </c:pt>
                <c:pt idx="51">
                  <c:v>42095</c:v>
                </c:pt>
                <c:pt idx="52">
                  <c:v>42125</c:v>
                </c:pt>
                <c:pt idx="53">
                  <c:v>42156</c:v>
                </c:pt>
                <c:pt idx="54">
                  <c:v>42186</c:v>
                </c:pt>
                <c:pt idx="55">
                  <c:v>42217</c:v>
                </c:pt>
                <c:pt idx="56">
                  <c:v>42248</c:v>
                </c:pt>
                <c:pt idx="57">
                  <c:v>42278</c:v>
                </c:pt>
                <c:pt idx="58">
                  <c:v>42309</c:v>
                </c:pt>
                <c:pt idx="59">
                  <c:v>42339</c:v>
                </c:pt>
                <c:pt idx="60">
                  <c:v>42370</c:v>
                </c:pt>
                <c:pt idx="61">
                  <c:v>42401</c:v>
                </c:pt>
                <c:pt idx="62">
                  <c:v>42430</c:v>
                </c:pt>
                <c:pt idx="63">
                  <c:v>42461</c:v>
                </c:pt>
                <c:pt idx="64">
                  <c:v>42491</c:v>
                </c:pt>
                <c:pt idx="65">
                  <c:v>42522</c:v>
                </c:pt>
                <c:pt idx="66">
                  <c:v>42552</c:v>
                </c:pt>
                <c:pt idx="67">
                  <c:v>42583</c:v>
                </c:pt>
                <c:pt idx="68">
                  <c:v>42614</c:v>
                </c:pt>
                <c:pt idx="69">
                  <c:v>42644</c:v>
                </c:pt>
                <c:pt idx="70">
                  <c:v>42675</c:v>
                </c:pt>
                <c:pt idx="71">
                  <c:v>42705</c:v>
                </c:pt>
                <c:pt idx="72">
                  <c:v>42736</c:v>
                </c:pt>
                <c:pt idx="73">
                  <c:v>42767</c:v>
                </c:pt>
                <c:pt idx="74">
                  <c:v>42795</c:v>
                </c:pt>
                <c:pt idx="75">
                  <c:v>42826</c:v>
                </c:pt>
                <c:pt idx="76">
                  <c:v>42856</c:v>
                </c:pt>
                <c:pt idx="77">
                  <c:v>42887</c:v>
                </c:pt>
                <c:pt idx="78">
                  <c:v>42917</c:v>
                </c:pt>
                <c:pt idx="79">
                  <c:v>42948</c:v>
                </c:pt>
                <c:pt idx="80">
                  <c:v>42979</c:v>
                </c:pt>
                <c:pt idx="81">
                  <c:v>43009</c:v>
                </c:pt>
                <c:pt idx="82">
                  <c:v>43040</c:v>
                </c:pt>
                <c:pt idx="83">
                  <c:v>43070</c:v>
                </c:pt>
                <c:pt idx="84">
                  <c:v>43101</c:v>
                </c:pt>
                <c:pt idx="85">
                  <c:v>43132</c:v>
                </c:pt>
                <c:pt idx="86">
                  <c:v>43160</c:v>
                </c:pt>
                <c:pt idx="87">
                  <c:v>43191</c:v>
                </c:pt>
                <c:pt idx="88">
                  <c:v>43221</c:v>
                </c:pt>
                <c:pt idx="89">
                  <c:v>43252</c:v>
                </c:pt>
                <c:pt idx="90">
                  <c:v>43282</c:v>
                </c:pt>
                <c:pt idx="91">
                  <c:v>43313</c:v>
                </c:pt>
                <c:pt idx="92">
                  <c:v>43344</c:v>
                </c:pt>
                <c:pt idx="93">
                  <c:v>43374</c:v>
                </c:pt>
                <c:pt idx="94">
                  <c:v>43405</c:v>
                </c:pt>
                <c:pt idx="95">
                  <c:v>43435</c:v>
                </c:pt>
                <c:pt idx="96">
                  <c:v>43466</c:v>
                </c:pt>
                <c:pt idx="97">
                  <c:v>43497</c:v>
                </c:pt>
                <c:pt idx="98">
                  <c:v>43525</c:v>
                </c:pt>
                <c:pt idx="99">
                  <c:v>43556</c:v>
                </c:pt>
                <c:pt idx="100">
                  <c:v>43586</c:v>
                </c:pt>
                <c:pt idx="101">
                  <c:v>43617</c:v>
                </c:pt>
                <c:pt idx="102">
                  <c:v>43647</c:v>
                </c:pt>
                <c:pt idx="103">
                  <c:v>43678</c:v>
                </c:pt>
                <c:pt idx="104">
                  <c:v>43709</c:v>
                </c:pt>
                <c:pt idx="105">
                  <c:v>43739</c:v>
                </c:pt>
                <c:pt idx="106">
                  <c:v>43770</c:v>
                </c:pt>
                <c:pt idx="107">
                  <c:v>43800</c:v>
                </c:pt>
                <c:pt idx="108">
                  <c:v>43831</c:v>
                </c:pt>
                <c:pt idx="109">
                  <c:v>43862</c:v>
                </c:pt>
                <c:pt idx="110">
                  <c:v>43891</c:v>
                </c:pt>
                <c:pt idx="111">
                  <c:v>43922</c:v>
                </c:pt>
                <c:pt idx="112">
                  <c:v>43952</c:v>
                </c:pt>
                <c:pt idx="113">
                  <c:v>43983</c:v>
                </c:pt>
                <c:pt idx="114">
                  <c:v>44013</c:v>
                </c:pt>
                <c:pt idx="115">
                  <c:v>44044</c:v>
                </c:pt>
                <c:pt idx="116">
                  <c:v>44075</c:v>
                </c:pt>
                <c:pt idx="117">
                  <c:v>44105</c:v>
                </c:pt>
                <c:pt idx="118">
                  <c:v>44136</c:v>
                </c:pt>
                <c:pt idx="119">
                  <c:v>44166</c:v>
                </c:pt>
              </c:numCache>
            </c:numRef>
          </c:cat>
          <c:val>
            <c:numRef>
              <c:f>Indexadores!$J$12:$J$131</c:f>
              <c:numCache>
                <c:formatCode>0.0</c:formatCode>
                <c:ptCount val="120"/>
                <c:pt idx="0">
                  <c:v>100</c:v>
                </c:pt>
                <c:pt idx="1">
                  <c:v>103.2640209331278</c:v>
                </c:pt>
                <c:pt idx="2">
                  <c:v>99.737871210063375</c:v>
                </c:pt>
                <c:pt idx="3">
                  <c:v>99.241812013313861</c:v>
                </c:pt>
                <c:pt idx="4">
                  <c:v>93.421201044121702</c:v>
                </c:pt>
                <c:pt idx="5">
                  <c:v>94.66006409094679</c:v>
                </c:pt>
                <c:pt idx="6">
                  <c:v>100.66491857813683</c:v>
                </c:pt>
                <c:pt idx="7">
                  <c:v>94.616777284593567</c:v>
                </c:pt>
                <c:pt idx="8">
                  <c:v>87.014457990464223</c:v>
                </c:pt>
                <c:pt idx="9">
                  <c:v>76.89128069381681</c:v>
                </c:pt>
                <c:pt idx="10">
                  <c:v>79.028985684796851</c:v>
                </c:pt>
                <c:pt idx="11">
                  <c:v>79.194092322562469</c:v>
                </c:pt>
                <c:pt idx="12">
                  <c:v>84.174391474667715</c:v>
                </c:pt>
                <c:pt idx="13">
                  <c:v>88.143097394891853</c:v>
                </c:pt>
                <c:pt idx="14">
                  <c:v>88.502621499123208</c:v>
                </c:pt>
                <c:pt idx="15">
                  <c:v>86.436697411001191</c:v>
                </c:pt>
                <c:pt idx="16">
                  <c:v>82.881750837256106</c:v>
                </c:pt>
                <c:pt idx="17">
                  <c:v>77.651088063304073</c:v>
                </c:pt>
                <c:pt idx="18">
                  <c:v>79.422608358183822</c:v>
                </c:pt>
                <c:pt idx="19">
                  <c:v>78.408219930772091</c:v>
                </c:pt>
                <c:pt idx="20">
                  <c:v>84.435203635979079</c:v>
                </c:pt>
                <c:pt idx="21">
                  <c:v>84.447201150296891</c:v>
                </c:pt>
                <c:pt idx="22">
                  <c:v>80.519528982093988</c:v>
                </c:pt>
                <c:pt idx="23">
                  <c:v>83.328052737242743</c:v>
                </c:pt>
                <c:pt idx="24">
                  <c:v>84.235301390373905</c:v>
                </c:pt>
                <c:pt idx="25">
                  <c:v>84.457177956510705</c:v>
                </c:pt>
                <c:pt idx="26">
                  <c:v>80.191927841428907</c:v>
                </c:pt>
                <c:pt idx="27">
                  <c:v>75.382825614580412</c:v>
                </c:pt>
                <c:pt idx="28">
                  <c:v>75.652924584216422</c:v>
                </c:pt>
                <c:pt idx="29">
                  <c:v>73.297088729926514</c:v>
                </c:pt>
                <c:pt idx="30">
                  <c:v>72.134723918467031</c:v>
                </c:pt>
                <c:pt idx="31">
                  <c:v>75.162068534814836</c:v>
                </c:pt>
                <c:pt idx="32">
                  <c:v>74.944050324221564</c:v>
                </c:pt>
                <c:pt idx="33">
                  <c:v>75.229850266233569</c:v>
                </c:pt>
                <c:pt idx="34">
                  <c:v>73.94962959082703</c:v>
                </c:pt>
                <c:pt idx="35">
                  <c:v>75.378565933734009</c:v>
                </c:pt>
                <c:pt idx="36">
                  <c:v>76.34067645984895</c:v>
                </c:pt>
                <c:pt idx="37">
                  <c:v>74.846950723307884</c:v>
                </c:pt>
                <c:pt idx="38">
                  <c:v>69.77859235079606</c:v>
                </c:pt>
                <c:pt idx="39">
                  <c:v>69.809902765215824</c:v>
                </c:pt>
                <c:pt idx="40">
                  <c:v>72.039461964992881</c:v>
                </c:pt>
                <c:pt idx="41">
                  <c:v>71.225496802000606</c:v>
                </c:pt>
                <c:pt idx="42">
                  <c:v>74.348293473281799</c:v>
                </c:pt>
                <c:pt idx="43">
                  <c:v>73.260462515442228</c:v>
                </c:pt>
                <c:pt idx="44">
                  <c:v>71.917571725632612</c:v>
                </c:pt>
                <c:pt idx="45">
                  <c:v>70.525395372310896</c:v>
                </c:pt>
                <c:pt idx="46">
                  <c:v>70.126991999263254</c:v>
                </c:pt>
                <c:pt idx="47">
                  <c:v>67.215926108830132</c:v>
                </c:pt>
                <c:pt idx="48">
                  <c:v>100</c:v>
                </c:pt>
                <c:pt idx="49">
                  <c:v>98.04398503098993</c:v>
                </c:pt>
                <c:pt idx="50">
                  <c:v>101.891509729174</c:v>
                </c:pt>
                <c:pt idx="51">
                  <c:v>103.65625324275915</c:v>
                </c:pt>
                <c:pt idx="52">
                  <c:v>108.33538189913097</c:v>
                </c:pt>
                <c:pt idx="53">
                  <c:v>100.30571735529905</c:v>
                </c:pt>
                <c:pt idx="54">
                  <c:v>93.828562980354931</c:v>
                </c:pt>
                <c:pt idx="55">
                  <c:v>87.501213232967686</c:v>
                </c:pt>
                <c:pt idx="56">
                  <c:v>89.550203204230698</c:v>
                </c:pt>
                <c:pt idx="57">
                  <c:v>89.799912288606805</c:v>
                </c:pt>
                <c:pt idx="58">
                  <c:v>82.674958027055879</c:v>
                </c:pt>
                <c:pt idx="59">
                  <c:v>79.593062864034962</c:v>
                </c:pt>
                <c:pt idx="60">
                  <c:v>76.734483545668866</c:v>
                </c:pt>
                <c:pt idx="61">
                  <c:v>79.016639829972704</c:v>
                </c:pt>
                <c:pt idx="62">
                  <c:v>85.070310827105018</c:v>
                </c:pt>
                <c:pt idx="63">
                  <c:v>83.412273972818269</c:v>
                </c:pt>
                <c:pt idx="64">
                  <c:v>80.957442390377238</c:v>
                </c:pt>
                <c:pt idx="65">
                  <c:v>79.621197143676511</c:v>
                </c:pt>
                <c:pt idx="66">
                  <c:v>83.49251219798019</c:v>
                </c:pt>
                <c:pt idx="67">
                  <c:v>81.814699212506241</c:v>
                </c:pt>
                <c:pt idx="68">
                  <c:v>80.93735391315785</c:v>
                </c:pt>
                <c:pt idx="69">
                  <c:v>81.36654628233606</c:v>
                </c:pt>
                <c:pt idx="70">
                  <c:v>93.593632490650734</c:v>
                </c:pt>
                <c:pt idx="71">
                  <c:v>97.427992381995949</c:v>
                </c:pt>
                <c:pt idx="72">
                  <c:v>98.651868251518152</c:v>
                </c:pt>
                <c:pt idx="73">
                  <c:v>102.16161963680173</c:v>
                </c:pt>
                <c:pt idx="74">
                  <c:v>100.09779901319477</c:v>
                </c:pt>
                <c:pt idx="75">
                  <c:v>97.968189060508251</c:v>
                </c:pt>
                <c:pt idx="76">
                  <c:v>96.142711596216628</c:v>
                </c:pt>
                <c:pt idx="77">
                  <c:v>97.999319548384662</c:v>
                </c:pt>
                <c:pt idx="78">
                  <c:v>102.79859731181122</c:v>
                </c:pt>
                <c:pt idx="79">
                  <c:v>111.38870318439093</c:v>
                </c:pt>
                <c:pt idx="80">
                  <c:v>113.19427148122239</c:v>
                </c:pt>
                <c:pt idx="81">
                  <c:v>116.87724766229239</c:v>
                </c:pt>
                <c:pt idx="82">
                  <c:v>117.36182361032913</c:v>
                </c:pt>
                <c:pt idx="83">
                  <c:v>116.94209995327536</c:v>
                </c:pt>
                <c:pt idx="84">
                  <c:v>121.74171319947725</c:v>
                </c:pt>
                <c:pt idx="85">
                  <c:v>120.39203128920593</c:v>
                </c:pt>
                <c:pt idx="86">
                  <c:v>116.84932161333899</c:v>
                </c:pt>
                <c:pt idx="87">
                  <c:v>117.58503533963986</c:v>
                </c:pt>
                <c:pt idx="88">
                  <c:v>117.29636976402489</c:v>
                </c:pt>
                <c:pt idx="89">
                  <c:v>119.58364505274541</c:v>
                </c:pt>
                <c:pt idx="90">
                  <c:v>107.43398595530283</c:v>
                </c:pt>
                <c:pt idx="91">
                  <c:v>103.85011601341422</c:v>
                </c:pt>
                <c:pt idx="92">
                  <c:v>103.51095449592613</c:v>
                </c:pt>
                <c:pt idx="93">
                  <c:v>106.87877353050158</c:v>
                </c:pt>
                <c:pt idx="94">
                  <c:v>106.48515968806581</c:v>
                </c:pt>
                <c:pt idx="95">
                  <c:v>104.78654098633555</c:v>
                </c:pt>
                <c:pt idx="96">
                  <c:v>101.99781149546769</c:v>
                </c:pt>
                <c:pt idx="97">
                  <c:v>107.95013198933535</c:v>
                </c:pt>
                <c:pt idx="98">
                  <c:v>110.92173429787331</c:v>
                </c:pt>
                <c:pt idx="99">
                  <c:v>110.81988635463145</c:v>
                </c:pt>
                <c:pt idx="100">
                  <c:v>103.65340742335462</c:v>
                </c:pt>
                <c:pt idx="101">
                  <c:v>100.90427646834736</c:v>
                </c:pt>
                <c:pt idx="102">
                  <c:v>102.13235165674699</c:v>
                </c:pt>
                <c:pt idx="103">
                  <c:v>98.145451217970219</c:v>
                </c:pt>
                <c:pt idx="104">
                  <c:v>98.790249112156403</c:v>
                </c:pt>
                <c:pt idx="105">
                  <c:v>98.745803428610827</c:v>
                </c:pt>
                <c:pt idx="106">
                  <c:v>100.75409586871471</c:v>
                </c:pt>
                <c:pt idx="107">
                  <c:v>104.24000484020665</c:v>
                </c:pt>
                <c:pt idx="108">
                  <c:v>104.01268633899099</c:v>
                </c:pt>
                <c:pt idx="109">
                  <c:v>97.775321169807611</c:v>
                </c:pt>
                <c:pt idx="110">
                  <c:v>89.044532330648579</c:v>
                </c:pt>
                <c:pt idx="111">
                  <c:v>86.801829977560828</c:v>
                </c:pt>
                <c:pt idx="112">
                  <c:v>89.99253145931884</c:v>
                </c:pt>
                <c:pt idx="113">
                  <c:v>98.737115581566911</c:v>
                </c:pt>
                <c:pt idx="114">
                  <c:v>109.24935266284825</c:v>
                </c:pt>
                <c:pt idx="115">
                  <c:v>111.70711104329473</c:v>
                </c:pt>
                <c:pt idx="116">
                  <c:v>115.4161160603818</c:v>
                </c:pt>
                <c:pt idx="117">
                  <c:v>115.25042227448299</c:v>
                </c:pt>
                <c:pt idx="118">
                  <c:v>121.45169412438939</c:v>
                </c:pt>
                <c:pt idx="119">
                  <c:v>133.34697629953013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D70-4639-8D8B-0C0DB4C6C2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26752"/>
        <c:axId val="116044928"/>
      </c:lineChart>
      <c:dateAx>
        <c:axId val="116026752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6044928"/>
        <c:crosses val="autoZero"/>
        <c:auto val="1"/>
        <c:lblOffset val="100"/>
        <c:baseTimeUnit val="months"/>
        <c:majorUnit val="6"/>
        <c:majorTimeUnit val="months"/>
        <c:minorUnit val="3"/>
        <c:minorTimeUnit val="months"/>
      </c:dateAx>
      <c:valAx>
        <c:axId val="116044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116026752"/>
        <c:crosses val="autoZero"/>
        <c:crossBetween val="between"/>
        <c:majorUnit val="5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759956942949412"/>
          <c:y val="0.29059882899252981"/>
          <c:w val="0.12378902045209905"/>
          <c:h val="0.329915068308769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L" sz="1600" b="1"/>
              <a:t>Evolución</a:t>
            </a:r>
            <a:r>
              <a:rPr lang="es-CL" sz="1600" b="1" baseline="0"/>
              <a:t> Ocho(8) Indexadores Periodo 2015 - 2024</a:t>
            </a:r>
          </a:p>
          <a:p>
            <a:pPr>
              <a:defRPr/>
            </a:pPr>
            <a:r>
              <a:rPr lang="es-CL" sz="1600" b="1" baseline="0"/>
              <a:t>Base 100 = Enero 2015</a:t>
            </a:r>
            <a:endParaRPr lang="es-CL" sz="1600" b="1"/>
          </a:p>
        </c:rich>
      </c:tx>
      <c:layout>
        <c:manualLayout>
          <c:xMode val="edge"/>
          <c:yMode val="edge"/>
          <c:x val="0.30250912080947723"/>
          <c:y val="9.901687933725117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19404278705912"/>
          <c:y val="9.2635372857863038E-2"/>
          <c:w val="0.79036037134720505"/>
          <c:h val="0.69600409914351169"/>
        </c:manualLayout>
      </c:layout>
      <c:lineChart>
        <c:grouping val="standard"/>
        <c:varyColors val="0"/>
        <c:ser>
          <c:idx val="0"/>
          <c:order val="0"/>
          <c:tx>
            <c:strRef>
              <c:f>Indexadores!$C$11</c:f>
              <c:strCache>
                <c:ptCount val="1"/>
                <c:pt idx="0">
                  <c:v>PPI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Indexadores!$C$60:$C$179</c:f>
              <c:numCache>
                <c:formatCode>0.0</c:formatCode>
                <c:ptCount val="120"/>
                <c:pt idx="0">
                  <c:v>100</c:v>
                </c:pt>
                <c:pt idx="1">
                  <c:v>99.53125</c:v>
                </c:pt>
                <c:pt idx="2">
                  <c:v>99.739583333333343</c:v>
                </c:pt>
                <c:pt idx="3">
                  <c:v>99.427083333333329</c:v>
                </c:pt>
                <c:pt idx="4">
                  <c:v>100.72916666666667</c:v>
                </c:pt>
                <c:pt idx="5">
                  <c:v>101.45833333333334</c:v>
                </c:pt>
                <c:pt idx="6">
                  <c:v>100.98958333333334</c:v>
                </c:pt>
                <c:pt idx="7">
                  <c:v>99.947916666666671</c:v>
                </c:pt>
                <c:pt idx="8">
                  <c:v>98.489583333333329</c:v>
                </c:pt>
                <c:pt idx="9">
                  <c:v>97.65625</c:v>
                </c:pt>
                <c:pt idx="10">
                  <c:v>96.71875</c:v>
                </c:pt>
                <c:pt idx="11">
                  <c:v>95.572916666666657</c:v>
                </c:pt>
                <c:pt idx="12">
                  <c:v>95.104166666666671</c:v>
                </c:pt>
                <c:pt idx="13">
                  <c:v>94.427083333333343</c:v>
                </c:pt>
                <c:pt idx="14">
                  <c:v>94.84375</c:v>
                </c:pt>
                <c:pt idx="15">
                  <c:v>95.416666666666657</c:v>
                </c:pt>
                <c:pt idx="16">
                  <c:v>96.510416666666671</c:v>
                </c:pt>
                <c:pt idx="17">
                  <c:v>97.708333333333329</c:v>
                </c:pt>
                <c:pt idx="18">
                  <c:v>97.760416666666657</c:v>
                </c:pt>
                <c:pt idx="19">
                  <c:v>97.1875</c:v>
                </c:pt>
                <c:pt idx="20">
                  <c:v>97.34375</c:v>
                </c:pt>
                <c:pt idx="21">
                  <c:v>97.239583333333329</c:v>
                </c:pt>
                <c:pt idx="22">
                  <c:v>97.03125</c:v>
                </c:pt>
                <c:pt idx="23">
                  <c:v>98.020833333333329</c:v>
                </c:pt>
                <c:pt idx="24">
                  <c:v>99.322916666666657</c:v>
                </c:pt>
                <c:pt idx="25">
                  <c:v>99.791666666666671</c:v>
                </c:pt>
                <c:pt idx="26">
                  <c:v>99.739583333333343</c:v>
                </c:pt>
                <c:pt idx="27">
                  <c:v>100.52083333333333</c:v>
                </c:pt>
                <c:pt idx="28">
                  <c:v>100.41666666666667</c:v>
                </c:pt>
                <c:pt idx="29">
                  <c:v>100.83333333333333</c:v>
                </c:pt>
                <c:pt idx="30">
                  <c:v>100.78125</c:v>
                </c:pt>
                <c:pt idx="31">
                  <c:v>100.93750000000001</c:v>
                </c:pt>
                <c:pt idx="32">
                  <c:v>101.45833333333334</c:v>
                </c:pt>
                <c:pt idx="33">
                  <c:v>101.51041666666667</c:v>
                </c:pt>
                <c:pt idx="34">
                  <c:v>102.03125</c:v>
                </c:pt>
                <c:pt idx="35">
                  <c:v>102.23958333333334</c:v>
                </c:pt>
                <c:pt idx="36">
                  <c:v>103.07291666666667</c:v>
                </c:pt>
                <c:pt idx="37">
                  <c:v>103.80208333333334</c:v>
                </c:pt>
                <c:pt idx="38">
                  <c:v>103.80208333333334</c:v>
                </c:pt>
                <c:pt idx="39">
                  <c:v>104.32291666666667</c:v>
                </c:pt>
                <c:pt idx="40">
                  <c:v>105.83333333333333</c:v>
                </c:pt>
                <c:pt idx="41">
                  <c:v>106.35416666666666</c:v>
                </c:pt>
                <c:pt idx="42">
                  <c:v>106.40625000000001</c:v>
                </c:pt>
                <c:pt idx="43">
                  <c:v>105.9375</c:v>
                </c:pt>
                <c:pt idx="44">
                  <c:v>106.04166666666666</c:v>
                </c:pt>
                <c:pt idx="45">
                  <c:v>106.5625</c:v>
                </c:pt>
                <c:pt idx="46">
                  <c:v>105.36458333333334</c:v>
                </c:pt>
                <c:pt idx="47">
                  <c:v>104.6875</c:v>
                </c:pt>
                <c:pt idx="48">
                  <c:v>103.69791666666666</c:v>
                </c:pt>
                <c:pt idx="49">
                  <c:v>103.74999999999999</c:v>
                </c:pt>
                <c:pt idx="50">
                  <c:v>104.58333333333334</c:v>
                </c:pt>
                <c:pt idx="51">
                  <c:v>105.26041666666666</c:v>
                </c:pt>
                <c:pt idx="52">
                  <c:v>105.05208333333333</c:v>
                </c:pt>
                <c:pt idx="53">
                  <c:v>104.32291666666667</c:v>
                </c:pt>
                <c:pt idx="54">
                  <c:v>104.53124999999999</c:v>
                </c:pt>
                <c:pt idx="55">
                  <c:v>103.74999999999999</c:v>
                </c:pt>
                <c:pt idx="56">
                  <c:v>103.33333333333334</c:v>
                </c:pt>
                <c:pt idx="57">
                  <c:v>103.4375</c:v>
                </c:pt>
                <c:pt idx="58">
                  <c:v>103.64583333333333</c:v>
                </c:pt>
                <c:pt idx="59">
                  <c:v>103.64583333333333</c:v>
                </c:pt>
                <c:pt idx="60">
                  <c:v>103.80208333333334</c:v>
                </c:pt>
                <c:pt idx="61">
                  <c:v>102.44791666666666</c:v>
                </c:pt>
                <c:pt idx="62">
                  <c:v>100.57291666666666</c:v>
                </c:pt>
                <c:pt idx="63">
                  <c:v>96.614583333333343</c:v>
                </c:pt>
                <c:pt idx="64">
                  <c:v>98.229166666666671</c:v>
                </c:pt>
                <c:pt idx="65">
                  <c:v>99.583333333333329</c:v>
                </c:pt>
                <c:pt idx="66">
                  <c:v>100.52083333333333</c:v>
                </c:pt>
                <c:pt idx="67">
                  <c:v>101.19791666666667</c:v>
                </c:pt>
                <c:pt idx="68">
                  <c:v>101.82291666666667</c:v>
                </c:pt>
                <c:pt idx="69">
                  <c:v>102.34375</c:v>
                </c:pt>
                <c:pt idx="70">
                  <c:v>103.28125000000001</c:v>
                </c:pt>
                <c:pt idx="71">
                  <c:v>104.42708333333333</c:v>
                </c:pt>
                <c:pt idx="72">
                  <c:v>106.66666666666667</c:v>
                </c:pt>
                <c:pt idx="73">
                  <c:v>109.6875</c:v>
                </c:pt>
                <c:pt idx="74">
                  <c:v>111.97916666666667</c:v>
                </c:pt>
                <c:pt idx="75">
                  <c:v>113.48958333333334</c:v>
                </c:pt>
                <c:pt idx="76">
                  <c:v>117.13541666666667</c:v>
                </c:pt>
                <c:pt idx="77">
                  <c:v>119.21875</c:v>
                </c:pt>
                <c:pt idx="78">
                  <c:v>120.75520833333333</c:v>
                </c:pt>
                <c:pt idx="79">
                  <c:v>121.57031249999999</c:v>
                </c:pt>
                <c:pt idx="80">
                  <c:v>122.74895833333332</c:v>
                </c:pt>
                <c:pt idx="81">
                  <c:v>125.2421875</c:v>
                </c:pt>
                <c:pt idx="82">
                  <c:v>126.71197916666668</c:v>
                </c:pt>
                <c:pt idx="83">
                  <c:v>125.69687499999999</c:v>
                </c:pt>
                <c:pt idx="84">
                  <c:v>128.36093750000001</c:v>
                </c:pt>
                <c:pt idx="85">
                  <c:v>131.59375</c:v>
                </c:pt>
                <c:pt idx="86">
                  <c:v>135.42395833333333</c:v>
                </c:pt>
                <c:pt idx="87">
                  <c:v>138.18229166666666</c:v>
                </c:pt>
                <c:pt idx="88">
                  <c:v>142.31822916666664</c:v>
                </c:pt>
                <c:pt idx="89">
                  <c:v>145.96406249999998</c:v>
                </c:pt>
                <c:pt idx="90">
                  <c:v>141.80937499999999</c:v>
                </c:pt>
                <c:pt idx="91">
                  <c:v>140.38854166666667</c:v>
                </c:pt>
                <c:pt idx="92">
                  <c:v>139.53020833333335</c:v>
                </c:pt>
                <c:pt idx="93">
                  <c:v>138.05260416666664</c:v>
                </c:pt>
                <c:pt idx="94">
                  <c:v>137.06093749999999</c:v>
                </c:pt>
                <c:pt idx="95">
                  <c:v>134.32135416666665</c:v>
                </c:pt>
                <c:pt idx="96">
                  <c:v>135.53489583333331</c:v>
                </c:pt>
                <c:pt idx="97">
                  <c:v>134.72343749999999</c:v>
                </c:pt>
                <c:pt idx="98">
                  <c:v>133.88645833333334</c:v>
                </c:pt>
                <c:pt idx="99">
                  <c:v>133.80625000000001</c:v>
                </c:pt>
                <c:pt idx="100">
                  <c:v>132.11979166666666</c:v>
                </c:pt>
                <c:pt idx="101">
                  <c:v>132.21875</c:v>
                </c:pt>
                <c:pt idx="102">
                  <c:v>132.20572916666666</c:v>
                </c:pt>
                <c:pt idx="103">
                  <c:v>134.20833333333334</c:v>
                </c:pt>
                <c:pt idx="104">
                  <c:v>134.86145833333333</c:v>
                </c:pt>
                <c:pt idx="105">
                  <c:v>132.91250000000002</c:v>
                </c:pt>
                <c:pt idx="106">
                  <c:v>131.69583333333333</c:v>
                </c:pt>
                <c:pt idx="107">
                  <c:v>130.13854166666667</c:v>
                </c:pt>
                <c:pt idx="108">
                  <c:v>130.88854166666667</c:v>
                </c:pt>
                <c:pt idx="109">
                  <c:v>132.77395833333333</c:v>
                </c:pt>
                <c:pt idx="110">
                  <c:v>132.86197916666666</c:v>
                </c:pt>
                <c:pt idx="111">
                  <c:v>133.84270833333335</c:v>
                </c:pt>
                <c:pt idx="112">
                  <c:v>132.97552083333332</c:v>
                </c:pt>
                <c:pt idx="113">
                  <c:v>133.28854166666667</c:v>
                </c:pt>
                <c:pt idx="114">
                  <c:v>134.02135416666667</c:v>
                </c:pt>
                <c:pt idx="115">
                  <c:v>133.05364583333332</c:v>
                </c:pt>
                <c:pt idx="116">
                  <c:v>131.60520833333334</c:v>
                </c:pt>
                <c:pt idx="117">
                  <c:v>131.81302083333333</c:v>
                </c:pt>
                <c:pt idx="118">
                  <c:v>131.89010416666667</c:v>
                </c:pt>
                <c:pt idx="119">
                  <c:v>132.078125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D5-4653-94C7-263F79CA1AF4}"/>
            </c:ext>
          </c:extLst>
        </c:ser>
        <c:ser>
          <c:idx val="1"/>
          <c:order val="1"/>
          <c:tx>
            <c:strRef>
              <c:f>Indexadores!$D$11</c:f>
              <c:strCache>
                <c:ptCount val="1"/>
                <c:pt idx="0">
                  <c:v>PPI Turb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2"/>
            <c:spPr>
              <a:solidFill>
                <a:srgbClr val="00B050"/>
              </a:solidFill>
            </c:spPr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Indexadores!$D$60:$D$179</c:f>
              <c:numCache>
                <c:formatCode>0.0</c:formatCode>
                <c:ptCount val="120"/>
                <c:pt idx="0">
                  <c:v>100</c:v>
                </c:pt>
                <c:pt idx="1">
                  <c:v>100.40890504316221</c:v>
                </c:pt>
                <c:pt idx="2">
                  <c:v>101.54475238527942</c:v>
                </c:pt>
                <c:pt idx="3">
                  <c:v>100.40890504316221</c:v>
                </c:pt>
                <c:pt idx="4">
                  <c:v>100.68150840527032</c:v>
                </c:pt>
                <c:pt idx="5">
                  <c:v>99.454793275783743</c:v>
                </c:pt>
                <c:pt idx="6">
                  <c:v>101.27214902317129</c:v>
                </c:pt>
                <c:pt idx="7">
                  <c:v>100.13630168105408</c:v>
                </c:pt>
                <c:pt idx="8">
                  <c:v>100.4543389368469</c:v>
                </c:pt>
                <c:pt idx="9">
                  <c:v>100.40890504316221</c:v>
                </c:pt>
                <c:pt idx="10">
                  <c:v>100.27260336210813</c:v>
                </c:pt>
                <c:pt idx="11">
                  <c:v>100.54520672421627</c:v>
                </c:pt>
                <c:pt idx="12">
                  <c:v>100.22716946842345</c:v>
                </c:pt>
                <c:pt idx="13">
                  <c:v>100.31803725579283</c:v>
                </c:pt>
                <c:pt idx="14">
                  <c:v>100.40890504316221</c:v>
                </c:pt>
                <c:pt idx="15">
                  <c:v>99.954566106315312</c:v>
                </c:pt>
                <c:pt idx="16">
                  <c:v>100.04543389368467</c:v>
                </c:pt>
                <c:pt idx="17">
                  <c:v>100.68150840527032</c:v>
                </c:pt>
                <c:pt idx="18">
                  <c:v>100.77237619263973</c:v>
                </c:pt>
                <c:pt idx="19">
                  <c:v>100.31803725579283</c:v>
                </c:pt>
                <c:pt idx="20">
                  <c:v>100.18173557473875</c:v>
                </c:pt>
                <c:pt idx="21">
                  <c:v>100.22716946842345</c:v>
                </c:pt>
                <c:pt idx="22">
                  <c:v>100.13630168105408</c:v>
                </c:pt>
                <c:pt idx="23">
                  <c:v>99.909132212630624</c:v>
                </c:pt>
                <c:pt idx="24">
                  <c:v>99.363925488414353</c:v>
                </c:pt>
                <c:pt idx="25">
                  <c:v>97.228532485233984</c:v>
                </c:pt>
                <c:pt idx="26">
                  <c:v>97.046796910495232</c:v>
                </c:pt>
                <c:pt idx="27">
                  <c:v>96.819627442071791</c:v>
                </c:pt>
                <c:pt idx="28">
                  <c:v>96.955929123125856</c:v>
                </c:pt>
                <c:pt idx="29">
                  <c:v>98.455247614720577</c:v>
                </c:pt>
                <c:pt idx="30">
                  <c:v>97.682871422080879</c:v>
                </c:pt>
                <c:pt idx="31">
                  <c:v>97.728305315765567</c:v>
                </c:pt>
                <c:pt idx="32">
                  <c:v>97.728305315765567</c:v>
                </c:pt>
                <c:pt idx="33">
                  <c:v>97.364834166288063</c:v>
                </c:pt>
                <c:pt idx="34">
                  <c:v>95.002271694684239</c:v>
                </c:pt>
                <c:pt idx="35">
                  <c:v>92.912312585188545</c:v>
                </c:pt>
                <c:pt idx="36">
                  <c:v>92.185370286233535</c:v>
                </c:pt>
                <c:pt idx="37">
                  <c:v>93.911858246251697</c:v>
                </c:pt>
                <c:pt idx="38">
                  <c:v>95.956383462062703</c:v>
                </c:pt>
                <c:pt idx="39">
                  <c:v>95.910949568378015</c:v>
                </c:pt>
                <c:pt idx="40">
                  <c:v>95.592912312585199</c:v>
                </c:pt>
                <c:pt idx="41">
                  <c:v>95.592912312585199</c:v>
                </c:pt>
                <c:pt idx="42">
                  <c:v>95.638346206269873</c:v>
                </c:pt>
                <c:pt idx="43">
                  <c:v>96.183552930486144</c:v>
                </c:pt>
                <c:pt idx="44">
                  <c:v>96.228986824170832</c:v>
                </c:pt>
                <c:pt idx="45">
                  <c:v>97.546569741026801</c:v>
                </c:pt>
                <c:pt idx="46">
                  <c:v>98.13721035892776</c:v>
                </c:pt>
                <c:pt idx="47">
                  <c:v>99.227623807360303</c:v>
                </c:pt>
                <c:pt idx="48">
                  <c:v>99.454793275783743</c:v>
                </c:pt>
                <c:pt idx="49">
                  <c:v>100.09086778736938</c:v>
                </c:pt>
                <c:pt idx="50">
                  <c:v>100.13630168105408</c:v>
                </c:pt>
                <c:pt idx="51">
                  <c:v>100.40890504316221</c:v>
                </c:pt>
                <c:pt idx="52">
                  <c:v>100.8178100863244</c:v>
                </c:pt>
                <c:pt idx="53">
                  <c:v>100.99954566106315</c:v>
                </c:pt>
                <c:pt idx="54">
                  <c:v>101.1812812358019</c:v>
                </c:pt>
                <c:pt idx="55">
                  <c:v>101.45388459791005</c:v>
                </c:pt>
                <c:pt idx="56">
                  <c:v>101.6356201726488</c:v>
                </c:pt>
                <c:pt idx="57">
                  <c:v>101.40845070422534</c:v>
                </c:pt>
                <c:pt idx="58">
                  <c:v>101.6810540663335</c:v>
                </c:pt>
                <c:pt idx="59">
                  <c:v>102.18082689686507</c:v>
                </c:pt>
                <c:pt idx="60">
                  <c:v>102.77146751476603</c:v>
                </c:pt>
                <c:pt idx="61">
                  <c:v>103.04407087687414</c:v>
                </c:pt>
                <c:pt idx="62">
                  <c:v>103.2258064516129</c:v>
                </c:pt>
                <c:pt idx="63">
                  <c:v>103.2258064516129</c:v>
                </c:pt>
                <c:pt idx="64">
                  <c:v>103.45297592003635</c:v>
                </c:pt>
                <c:pt idx="65">
                  <c:v>104.17991821899138</c:v>
                </c:pt>
                <c:pt idx="66">
                  <c:v>104.40708768741483</c:v>
                </c:pt>
                <c:pt idx="67">
                  <c:v>104.17991821899138</c:v>
                </c:pt>
                <c:pt idx="68">
                  <c:v>104.31621990004543</c:v>
                </c:pt>
                <c:pt idx="69">
                  <c:v>104.4525215810995</c:v>
                </c:pt>
                <c:pt idx="70">
                  <c:v>104.72512494320763</c:v>
                </c:pt>
                <c:pt idx="71">
                  <c:v>104.9068605179464</c:v>
                </c:pt>
                <c:pt idx="72">
                  <c:v>105.04316219900045</c:v>
                </c:pt>
                <c:pt idx="73">
                  <c:v>105.2703316674239</c:v>
                </c:pt>
                <c:pt idx="74">
                  <c:v>105.45206724216266</c:v>
                </c:pt>
                <c:pt idx="75">
                  <c:v>105.58836892321672</c:v>
                </c:pt>
                <c:pt idx="76">
                  <c:v>106.58791458427987</c:v>
                </c:pt>
                <c:pt idx="77">
                  <c:v>106.45161290322582</c:v>
                </c:pt>
                <c:pt idx="78">
                  <c:v>106.58427987278512</c:v>
                </c:pt>
                <c:pt idx="79">
                  <c:v>106.47478418900501</c:v>
                </c:pt>
                <c:pt idx="80">
                  <c:v>107.29986369831894</c:v>
                </c:pt>
                <c:pt idx="81">
                  <c:v>107.56974102680599</c:v>
                </c:pt>
                <c:pt idx="82">
                  <c:v>107.71740118128123</c:v>
                </c:pt>
                <c:pt idx="83">
                  <c:v>107.98228078146298</c:v>
                </c:pt>
                <c:pt idx="84">
                  <c:v>109.02635165833712</c:v>
                </c:pt>
                <c:pt idx="85">
                  <c:v>108.69468423443888</c:v>
                </c:pt>
                <c:pt idx="86">
                  <c:v>109.860517946388</c:v>
                </c:pt>
                <c:pt idx="87">
                  <c:v>112.42117219445706</c:v>
                </c:pt>
                <c:pt idx="88">
                  <c:v>112.53657428441619</c:v>
                </c:pt>
                <c:pt idx="89">
                  <c:v>112.91912766924126</c:v>
                </c:pt>
                <c:pt idx="90">
                  <c:v>112.81781008632441</c:v>
                </c:pt>
                <c:pt idx="91">
                  <c:v>112.14402544298048</c:v>
                </c:pt>
                <c:pt idx="92">
                  <c:v>111.3284870513403</c:v>
                </c:pt>
                <c:pt idx="93">
                  <c:v>111.5397546569741</c:v>
                </c:pt>
                <c:pt idx="94">
                  <c:v>111.74875056792368</c:v>
                </c:pt>
                <c:pt idx="95">
                  <c:v>112.00272603362109</c:v>
                </c:pt>
                <c:pt idx="96">
                  <c:v>112.25851885506589</c:v>
                </c:pt>
                <c:pt idx="97">
                  <c:v>112.60290776919581</c:v>
                </c:pt>
                <c:pt idx="98">
                  <c:v>116.27760109041346</c:v>
                </c:pt>
                <c:pt idx="99">
                  <c:v>116.48705134029986</c:v>
                </c:pt>
                <c:pt idx="100">
                  <c:v>116.6819627442072</c:v>
                </c:pt>
                <c:pt idx="101">
                  <c:v>116.47205815538393</c:v>
                </c:pt>
                <c:pt idx="102">
                  <c:v>115.23489323034985</c:v>
                </c:pt>
                <c:pt idx="103">
                  <c:v>117.39936392548842</c:v>
                </c:pt>
                <c:pt idx="104">
                  <c:v>117.81735574738754</c:v>
                </c:pt>
                <c:pt idx="105">
                  <c:v>118.28305315765562</c:v>
                </c:pt>
                <c:pt idx="106">
                  <c:v>118.73602907769197</c:v>
                </c:pt>
                <c:pt idx="107">
                  <c:v>118.84007269422989</c:v>
                </c:pt>
                <c:pt idx="108">
                  <c:v>119.25124943207632</c:v>
                </c:pt>
                <c:pt idx="109">
                  <c:v>119.26033621081329</c:v>
                </c:pt>
                <c:pt idx="110">
                  <c:v>119.48750567923672</c:v>
                </c:pt>
                <c:pt idx="111">
                  <c:v>120.17310313493866</c:v>
                </c:pt>
                <c:pt idx="112">
                  <c:v>120.52521581099501</c:v>
                </c:pt>
                <c:pt idx="113">
                  <c:v>120.96228986824171</c:v>
                </c:pt>
                <c:pt idx="114">
                  <c:v>121.55747387551115</c:v>
                </c:pt>
                <c:pt idx="115">
                  <c:v>122.25761017719219</c:v>
                </c:pt>
                <c:pt idx="116">
                  <c:v>121.31712857791914</c:v>
                </c:pt>
                <c:pt idx="117">
                  <c:v>121.69104952294411</c:v>
                </c:pt>
                <c:pt idx="118">
                  <c:v>122.37573830077237</c:v>
                </c:pt>
                <c:pt idx="119">
                  <c:v>123.02453430258973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D5-4653-94C7-263F79CA1AF4}"/>
            </c:ext>
          </c:extLst>
        </c:ser>
        <c:ser>
          <c:idx val="7"/>
          <c:order val="2"/>
          <c:tx>
            <c:strRef>
              <c:f>Indexadores!$E$11</c:f>
              <c:strCache>
                <c:ptCount val="1"/>
                <c:pt idx="0">
                  <c:v>PPI  Motor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Indexadores!$E$60:$E$179</c:f>
              <c:numCache>
                <c:formatCode>0.0</c:formatCode>
                <c:ptCount val="120"/>
                <c:pt idx="0">
                  <c:v>100</c:v>
                </c:pt>
                <c:pt idx="1">
                  <c:v>99.806669888835188</c:v>
                </c:pt>
                <c:pt idx="2">
                  <c:v>99.806669888835188</c:v>
                </c:pt>
                <c:pt idx="3">
                  <c:v>99.758337361043985</c:v>
                </c:pt>
                <c:pt idx="4">
                  <c:v>99.758337361043985</c:v>
                </c:pt>
                <c:pt idx="5">
                  <c:v>99.758337361043985</c:v>
                </c:pt>
                <c:pt idx="6">
                  <c:v>99.710004833252782</c:v>
                </c:pt>
                <c:pt idx="7">
                  <c:v>99.710004833252782</c:v>
                </c:pt>
                <c:pt idx="8">
                  <c:v>99.758337361043985</c:v>
                </c:pt>
                <c:pt idx="9">
                  <c:v>99.758337361043985</c:v>
                </c:pt>
                <c:pt idx="10">
                  <c:v>99.661672305461565</c:v>
                </c:pt>
                <c:pt idx="11">
                  <c:v>99.758337361043985</c:v>
                </c:pt>
                <c:pt idx="12">
                  <c:v>98.646689221846302</c:v>
                </c:pt>
                <c:pt idx="13">
                  <c:v>98.646689221846302</c:v>
                </c:pt>
                <c:pt idx="14">
                  <c:v>98.743354277428708</c:v>
                </c:pt>
                <c:pt idx="15">
                  <c:v>98.743354277428708</c:v>
                </c:pt>
                <c:pt idx="16">
                  <c:v>98.743354277428708</c:v>
                </c:pt>
                <c:pt idx="17">
                  <c:v>98.985016916384723</c:v>
                </c:pt>
                <c:pt idx="18">
                  <c:v>98.936684388593505</c:v>
                </c:pt>
                <c:pt idx="19">
                  <c:v>99.03334944417594</c:v>
                </c:pt>
                <c:pt idx="20">
                  <c:v>99.03334944417594</c:v>
                </c:pt>
                <c:pt idx="21">
                  <c:v>99.03334944417594</c:v>
                </c:pt>
                <c:pt idx="22">
                  <c:v>99.03334944417594</c:v>
                </c:pt>
                <c:pt idx="23">
                  <c:v>99.03334944417594</c:v>
                </c:pt>
                <c:pt idx="24">
                  <c:v>99.42000966650555</c:v>
                </c:pt>
                <c:pt idx="25">
                  <c:v>99.565007249879173</c:v>
                </c:pt>
                <c:pt idx="26">
                  <c:v>99.613339777670362</c:v>
                </c:pt>
                <c:pt idx="27">
                  <c:v>99.661672305461565</c:v>
                </c:pt>
                <c:pt idx="28">
                  <c:v>99.661672305461565</c:v>
                </c:pt>
                <c:pt idx="29">
                  <c:v>99.903334944417594</c:v>
                </c:pt>
                <c:pt idx="30">
                  <c:v>99.903334944417594</c:v>
                </c:pt>
                <c:pt idx="31">
                  <c:v>99.903334944417594</c:v>
                </c:pt>
                <c:pt idx="32">
                  <c:v>99.951667472208797</c:v>
                </c:pt>
                <c:pt idx="33">
                  <c:v>99.951667472208797</c:v>
                </c:pt>
                <c:pt idx="34">
                  <c:v>99.951667472208797</c:v>
                </c:pt>
                <c:pt idx="35">
                  <c:v>99.951667472208797</c:v>
                </c:pt>
                <c:pt idx="36">
                  <c:v>101.49830836152731</c:v>
                </c:pt>
                <c:pt idx="37">
                  <c:v>101.73997100048334</c:v>
                </c:pt>
                <c:pt idx="38">
                  <c:v>101.73997100048334</c:v>
                </c:pt>
                <c:pt idx="39">
                  <c:v>101.73997100048334</c:v>
                </c:pt>
                <c:pt idx="40">
                  <c:v>101.83663605606571</c:v>
                </c:pt>
                <c:pt idx="41">
                  <c:v>101.98163363943935</c:v>
                </c:pt>
                <c:pt idx="42">
                  <c:v>101.98163363943935</c:v>
                </c:pt>
                <c:pt idx="43">
                  <c:v>102.12663122281296</c:v>
                </c:pt>
                <c:pt idx="44">
                  <c:v>103.57660705654905</c:v>
                </c:pt>
                <c:pt idx="45">
                  <c:v>103.57660705654905</c:v>
                </c:pt>
                <c:pt idx="46">
                  <c:v>103.57660705654905</c:v>
                </c:pt>
                <c:pt idx="47">
                  <c:v>103.72160463992266</c:v>
                </c:pt>
                <c:pt idx="48">
                  <c:v>103.96326727887867</c:v>
                </c:pt>
                <c:pt idx="49">
                  <c:v>104.0599323344611</c:v>
                </c:pt>
                <c:pt idx="50">
                  <c:v>104.1565973900435</c:v>
                </c:pt>
                <c:pt idx="51">
                  <c:v>104.1565973900435</c:v>
                </c:pt>
                <c:pt idx="52">
                  <c:v>104.1565973900435</c:v>
                </c:pt>
                <c:pt idx="53">
                  <c:v>104.1565973900435</c:v>
                </c:pt>
                <c:pt idx="54">
                  <c:v>104.1565973900435</c:v>
                </c:pt>
                <c:pt idx="55">
                  <c:v>104.1565973900435</c:v>
                </c:pt>
                <c:pt idx="56">
                  <c:v>104.2049299178347</c:v>
                </c:pt>
                <c:pt idx="57">
                  <c:v>104.2049299178347</c:v>
                </c:pt>
                <c:pt idx="58">
                  <c:v>104.2049299178347</c:v>
                </c:pt>
                <c:pt idx="59">
                  <c:v>105.02658289028517</c:v>
                </c:pt>
                <c:pt idx="60">
                  <c:v>105.17158047365878</c:v>
                </c:pt>
                <c:pt idx="61">
                  <c:v>104.30159497341711</c:v>
                </c:pt>
                <c:pt idx="62">
                  <c:v>104.30159497341711</c:v>
                </c:pt>
                <c:pt idx="63">
                  <c:v>104.30159497341711</c:v>
                </c:pt>
                <c:pt idx="64">
                  <c:v>104.30159497341711</c:v>
                </c:pt>
                <c:pt idx="65">
                  <c:v>104.30159497341711</c:v>
                </c:pt>
                <c:pt idx="66">
                  <c:v>104.30159497341711</c:v>
                </c:pt>
                <c:pt idx="67">
                  <c:v>104.30159497341711</c:v>
                </c:pt>
                <c:pt idx="68">
                  <c:v>104.39826002899952</c:v>
                </c:pt>
                <c:pt idx="69">
                  <c:v>104.73658772353794</c:v>
                </c:pt>
                <c:pt idx="70">
                  <c:v>104.73658772353794</c:v>
                </c:pt>
                <c:pt idx="71">
                  <c:v>104.73658772353794</c:v>
                </c:pt>
                <c:pt idx="72">
                  <c:v>104.54325761237313</c:v>
                </c:pt>
                <c:pt idx="73">
                  <c:v>105.79990333494442</c:v>
                </c:pt>
                <c:pt idx="74">
                  <c:v>107.00821652972449</c:v>
                </c:pt>
                <c:pt idx="75">
                  <c:v>107.1532141130981</c:v>
                </c:pt>
                <c:pt idx="76">
                  <c:v>107.29821169647171</c:v>
                </c:pt>
                <c:pt idx="77">
                  <c:v>107.34654422426293</c:v>
                </c:pt>
                <c:pt idx="78">
                  <c:v>108.64088931851134</c:v>
                </c:pt>
                <c:pt idx="79">
                  <c:v>108.22232962783953</c:v>
                </c:pt>
                <c:pt idx="80">
                  <c:v>111.01449975833735</c:v>
                </c:pt>
                <c:pt idx="81">
                  <c:v>112.02368293861768</c:v>
                </c:pt>
                <c:pt idx="82">
                  <c:v>114.56549057515709</c:v>
                </c:pt>
                <c:pt idx="83">
                  <c:v>114.69115514741419</c:v>
                </c:pt>
                <c:pt idx="84">
                  <c:v>120.1169647172547</c:v>
                </c:pt>
                <c:pt idx="85">
                  <c:v>123.29917834702755</c:v>
                </c:pt>
                <c:pt idx="86">
                  <c:v>123.95360077332043</c:v>
                </c:pt>
                <c:pt idx="87">
                  <c:v>124.66457225712904</c:v>
                </c:pt>
                <c:pt idx="88">
                  <c:v>125.40550990816818</c:v>
                </c:pt>
                <c:pt idx="89">
                  <c:v>126.47365877235377</c:v>
                </c:pt>
                <c:pt idx="90">
                  <c:v>127.87433542774286</c:v>
                </c:pt>
                <c:pt idx="91">
                  <c:v>128.55582406959886</c:v>
                </c:pt>
                <c:pt idx="92">
                  <c:v>131.06138231029482</c:v>
                </c:pt>
                <c:pt idx="93">
                  <c:v>131.33784436926049</c:v>
                </c:pt>
                <c:pt idx="94">
                  <c:v>131.33832769453841</c:v>
                </c:pt>
                <c:pt idx="95">
                  <c:v>131.52150797486709</c:v>
                </c:pt>
                <c:pt idx="96">
                  <c:v>132.48332527791203</c:v>
                </c:pt>
                <c:pt idx="97">
                  <c:v>134.12469792170131</c:v>
                </c:pt>
                <c:pt idx="98">
                  <c:v>134.12663122281293</c:v>
                </c:pt>
                <c:pt idx="99">
                  <c:v>134.83373610439827</c:v>
                </c:pt>
                <c:pt idx="100">
                  <c:v>134.86128564523924</c:v>
                </c:pt>
                <c:pt idx="101">
                  <c:v>134.895601739971</c:v>
                </c:pt>
                <c:pt idx="102">
                  <c:v>136.52150797486709</c:v>
                </c:pt>
                <c:pt idx="103">
                  <c:v>137.79603673272115</c:v>
                </c:pt>
                <c:pt idx="104">
                  <c:v>137.88738521024649</c:v>
                </c:pt>
                <c:pt idx="105">
                  <c:v>138.01449975833737</c:v>
                </c:pt>
                <c:pt idx="106">
                  <c:v>137.69212179797003</c:v>
                </c:pt>
                <c:pt idx="107">
                  <c:v>137.70420492991784</c:v>
                </c:pt>
                <c:pt idx="108">
                  <c:v>138.26486225229579</c:v>
                </c:pt>
                <c:pt idx="109">
                  <c:v>138.2774287095215</c:v>
                </c:pt>
                <c:pt idx="110">
                  <c:v>140.0038666022233</c:v>
                </c:pt>
                <c:pt idx="111">
                  <c:v>140.00821652972451</c:v>
                </c:pt>
                <c:pt idx="112">
                  <c:v>140.04108264862251</c:v>
                </c:pt>
                <c:pt idx="113">
                  <c:v>140.02754954084097</c:v>
                </c:pt>
                <c:pt idx="114">
                  <c:v>140.59980666988884</c:v>
                </c:pt>
                <c:pt idx="115">
                  <c:v>142.76172063798938</c:v>
                </c:pt>
                <c:pt idx="116">
                  <c:v>142.11889801836634</c:v>
                </c:pt>
                <c:pt idx="117">
                  <c:v>142.12614789753505</c:v>
                </c:pt>
                <c:pt idx="118">
                  <c:v>144.20734654422427</c:v>
                </c:pt>
                <c:pt idx="119">
                  <c:v>144.22426292895116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D5-4653-94C7-263F79CA1AF4}"/>
            </c:ext>
          </c:extLst>
        </c:ser>
        <c:ser>
          <c:idx val="2"/>
          <c:order val="3"/>
          <c:tx>
            <c:strRef>
              <c:f>Indexadores!$F$11</c:f>
              <c:strCache>
                <c:ptCount val="1"/>
                <c:pt idx="0">
                  <c:v>PPI Switch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Indexadores!$F$60:$F$179</c:f>
              <c:numCache>
                <c:formatCode>0.0</c:formatCode>
                <c:ptCount val="120"/>
                <c:pt idx="0">
                  <c:v>100</c:v>
                </c:pt>
                <c:pt idx="1">
                  <c:v>100.20050125313284</c:v>
                </c:pt>
                <c:pt idx="2">
                  <c:v>100.20050125313284</c:v>
                </c:pt>
                <c:pt idx="3">
                  <c:v>100.20050125313284</c:v>
                </c:pt>
                <c:pt idx="4">
                  <c:v>100.20050125313284</c:v>
                </c:pt>
                <c:pt idx="5">
                  <c:v>100.30075187969925</c:v>
                </c:pt>
                <c:pt idx="6">
                  <c:v>99.248120300751879</c:v>
                </c:pt>
                <c:pt idx="7">
                  <c:v>99.44862155388472</c:v>
                </c:pt>
                <c:pt idx="8">
                  <c:v>99.849624060150362</c:v>
                </c:pt>
                <c:pt idx="9">
                  <c:v>99.598997493734331</c:v>
                </c:pt>
                <c:pt idx="10">
                  <c:v>99.699248120300751</c:v>
                </c:pt>
                <c:pt idx="11">
                  <c:v>100</c:v>
                </c:pt>
                <c:pt idx="12">
                  <c:v>100.20050125313284</c:v>
                </c:pt>
                <c:pt idx="13">
                  <c:v>99.598997493734331</c:v>
                </c:pt>
                <c:pt idx="14">
                  <c:v>99.699248120300751</c:v>
                </c:pt>
                <c:pt idx="15">
                  <c:v>99.498746867167924</c:v>
                </c:pt>
                <c:pt idx="16">
                  <c:v>99.849624060150362</c:v>
                </c:pt>
                <c:pt idx="17">
                  <c:v>99.799498746867172</c:v>
                </c:pt>
                <c:pt idx="18">
                  <c:v>100.15037593984964</c:v>
                </c:pt>
                <c:pt idx="19">
                  <c:v>100.75187969924812</c:v>
                </c:pt>
                <c:pt idx="20">
                  <c:v>100.40100250626567</c:v>
                </c:pt>
                <c:pt idx="21">
                  <c:v>100.55137844611528</c:v>
                </c:pt>
                <c:pt idx="22">
                  <c:v>99.949874686716797</c:v>
                </c:pt>
                <c:pt idx="23">
                  <c:v>100.05012531328322</c:v>
                </c:pt>
                <c:pt idx="24">
                  <c:v>99.699248120300751</c:v>
                </c:pt>
                <c:pt idx="25">
                  <c:v>99.749373433583955</c:v>
                </c:pt>
                <c:pt idx="26">
                  <c:v>100.6015037593985</c:v>
                </c:pt>
                <c:pt idx="27">
                  <c:v>100.50125313283209</c:v>
                </c:pt>
                <c:pt idx="28">
                  <c:v>100.40100250626567</c:v>
                </c:pt>
                <c:pt idx="29">
                  <c:v>100.45112781954887</c:v>
                </c:pt>
                <c:pt idx="30">
                  <c:v>100.40100250626567</c:v>
                </c:pt>
                <c:pt idx="31">
                  <c:v>100.40100250626567</c:v>
                </c:pt>
                <c:pt idx="32">
                  <c:v>100.85213032581453</c:v>
                </c:pt>
                <c:pt idx="33">
                  <c:v>100.45112781954887</c:v>
                </c:pt>
                <c:pt idx="34">
                  <c:v>100.95238095238095</c:v>
                </c:pt>
                <c:pt idx="35">
                  <c:v>101.10275689223056</c:v>
                </c:pt>
                <c:pt idx="36">
                  <c:v>101.50375939849626</c:v>
                </c:pt>
                <c:pt idx="37">
                  <c:v>101.75438596491229</c:v>
                </c:pt>
                <c:pt idx="38">
                  <c:v>102.50626566416041</c:v>
                </c:pt>
                <c:pt idx="39">
                  <c:v>102.60651629072682</c:v>
                </c:pt>
                <c:pt idx="40">
                  <c:v>102.45614035087721</c:v>
                </c:pt>
                <c:pt idx="41">
                  <c:v>102.65664160401002</c:v>
                </c:pt>
                <c:pt idx="42">
                  <c:v>102.80701754385963</c:v>
                </c:pt>
                <c:pt idx="43">
                  <c:v>102.80701754385963</c:v>
                </c:pt>
                <c:pt idx="44">
                  <c:v>103.20802005012533</c:v>
                </c:pt>
                <c:pt idx="45">
                  <c:v>102.90726817042608</c:v>
                </c:pt>
                <c:pt idx="46">
                  <c:v>103.05764411027569</c:v>
                </c:pt>
                <c:pt idx="47">
                  <c:v>103.35839598997494</c:v>
                </c:pt>
                <c:pt idx="48">
                  <c:v>104.3609022556391</c:v>
                </c:pt>
                <c:pt idx="49">
                  <c:v>104.3609022556391</c:v>
                </c:pt>
                <c:pt idx="50">
                  <c:v>105.31328320802005</c:v>
                </c:pt>
                <c:pt idx="51">
                  <c:v>105.31328320802005</c:v>
                </c:pt>
                <c:pt idx="52">
                  <c:v>105.36340852130326</c:v>
                </c:pt>
                <c:pt idx="53">
                  <c:v>105.41353383458647</c:v>
                </c:pt>
                <c:pt idx="54">
                  <c:v>105.81453634085211</c:v>
                </c:pt>
                <c:pt idx="55">
                  <c:v>106.31578947368421</c:v>
                </c:pt>
                <c:pt idx="56">
                  <c:v>107.61904761904762</c:v>
                </c:pt>
                <c:pt idx="57">
                  <c:v>107.66917293233082</c:v>
                </c:pt>
                <c:pt idx="58">
                  <c:v>107.66917293233082</c:v>
                </c:pt>
                <c:pt idx="59">
                  <c:v>107.66917293233082</c:v>
                </c:pt>
                <c:pt idx="60">
                  <c:v>108.8721804511278</c:v>
                </c:pt>
                <c:pt idx="61">
                  <c:v>110.07518796992481</c:v>
                </c:pt>
                <c:pt idx="62">
                  <c:v>109.47368421052633</c:v>
                </c:pt>
                <c:pt idx="63">
                  <c:v>109.47368421052633</c:v>
                </c:pt>
                <c:pt idx="64">
                  <c:v>109.47368421052633</c:v>
                </c:pt>
                <c:pt idx="65">
                  <c:v>109.72431077694236</c:v>
                </c:pt>
                <c:pt idx="66">
                  <c:v>110.57644110275689</c:v>
                </c:pt>
                <c:pt idx="67">
                  <c:v>109.47368421052633</c:v>
                </c:pt>
                <c:pt idx="68">
                  <c:v>109.67418546365914</c:v>
                </c:pt>
                <c:pt idx="69">
                  <c:v>109.9248120300752</c:v>
                </c:pt>
                <c:pt idx="70">
                  <c:v>110.47619047619048</c:v>
                </c:pt>
                <c:pt idx="71">
                  <c:v>110.82706766917292</c:v>
                </c:pt>
                <c:pt idx="72">
                  <c:v>111.02756892230576</c:v>
                </c:pt>
                <c:pt idx="73">
                  <c:v>111.72932330827068</c:v>
                </c:pt>
                <c:pt idx="74">
                  <c:v>111.77944862155388</c:v>
                </c:pt>
                <c:pt idx="75">
                  <c:v>112.98245614035088</c:v>
                </c:pt>
                <c:pt idx="76">
                  <c:v>113.38345864661655</c:v>
                </c:pt>
                <c:pt idx="77">
                  <c:v>113.83458646616542</c:v>
                </c:pt>
                <c:pt idx="78">
                  <c:v>116.06165413533836</c:v>
                </c:pt>
                <c:pt idx="79">
                  <c:v>117.07619047619049</c:v>
                </c:pt>
                <c:pt idx="80">
                  <c:v>120.29122807017542</c:v>
                </c:pt>
                <c:pt idx="81">
                  <c:v>120.50476190476192</c:v>
                </c:pt>
                <c:pt idx="82">
                  <c:v>120.96691729323308</c:v>
                </c:pt>
                <c:pt idx="83">
                  <c:v>122.0390977443609</c:v>
                </c:pt>
                <c:pt idx="84">
                  <c:v>122.90325814536341</c:v>
                </c:pt>
                <c:pt idx="85">
                  <c:v>130.25614035087719</c:v>
                </c:pt>
                <c:pt idx="86">
                  <c:v>131.02205513784463</c:v>
                </c:pt>
                <c:pt idx="87">
                  <c:v>131.87919799498746</c:v>
                </c:pt>
                <c:pt idx="88">
                  <c:v>132.87869674185464</c:v>
                </c:pt>
                <c:pt idx="89">
                  <c:v>137.51328320802006</c:v>
                </c:pt>
                <c:pt idx="90">
                  <c:v>139.43859649122808</c:v>
                </c:pt>
                <c:pt idx="91">
                  <c:v>143.59197994987468</c:v>
                </c:pt>
                <c:pt idx="92">
                  <c:v>144.00551378446116</c:v>
                </c:pt>
                <c:pt idx="93">
                  <c:v>144.38947368421054</c:v>
                </c:pt>
                <c:pt idx="94">
                  <c:v>145.17644110275688</c:v>
                </c:pt>
                <c:pt idx="95">
                  <c:v>145.95288220551376</c:v>
                </c:pt>
                <c:pt idx="96">
                  <c:v>146.24761904761905</c:v>
                </c:pt>
                <c:pt idx="97">
                  <c:v>146.39498746867167</c:v>
                </c:pt>
                <c:pt idx="98">
                  <c:v>146.68571428571425</c:v>
                </c:pt>
                <c:pt idx="99">
                  <c:v>147.84761904761905</c:v>
                </c:pt>
                <c:pt idx="100">
                  <c:v>148.1889724310777</c:v>
                </c:pt>
                <c:pt idx="101">
                  <c:v>149.35488721804512</c:v>
                </c:pt>
                <c:pt idx="102">
                  <c:v>150.87919799498749</c:v>
                </c:pt>
                <c:pt idx="103">
                  <c:v>151.72681704260651</c:v>
                </c:pt>
                <c:pt idx="104">
                  <c:v>151.97343358395992</c:v>
                </c:pt>
                <c:pt idx="105">
                  <c:v>153.17142857142858</c:v>
                </c:pt>
                <c:pt idx="106">
                  <c:v>155.25213032581453</c:v>
                </c:pt>
                <c:pt idx="107">
                  <c:v>155.61052631578946</c:v>
                </c:pt>
                <c:pt idx="108">
                  <c:v>156.36390977443611</c:v>
                </c:pt>
                <c:pt idx="109">
                  <c:v>157.39248120300749</c:v>
                </c:pt>
                <c:pt idx="110">
                  <c:v>158.87969924812029</c:v>
                </c:pt>
                <c:pt idx="111">
                  <c:v>159.20100250626567</c:v>
                </c:pt>
                <c:pt idx="112">
                  <c:v>160.66666666666666</c:v>
                </c:pt>
                <c:pt idx="113">
                  <c:v>163.6641604010025</c:v>
                </c:pt>
                <c:pt idx="114">
                  <c:v>164.66917293233081</c:v>
                </c:pt>
                <c:pt idx="115">
                  <c:v>163.98395989974938</c:v>
                </c:pt>
                <c:pt idx="116">
                  <c:v>163.82105263157894</c:v>
                </c:pt>
                <c:pt idx="117">
                  <c:v>163.45213032581455</c:v>
                </c:pt>
                <c:pt idx="118">
                  <c:v>163.44110275689223</c:v>
                </c:pt>
                <c:pt idx="119">
                  <c:v>165.70726817042606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D5-4653-94C7-263F79CA1AF4}"/>
            </c:ext>
          </c:extLst>
        </c:ser>
        <c:ser>
          <c:idx val="3"/>
          <c:order val="4"/>
          <c:tx>
            <c:strRef>
              <c:f>Indexadores!$G$11</c:f>
              <c:strCache>
                <c:ptCount val="1"/>
                <c:pt idx="0">
                  <c:v>PPI Ac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Indexadores!$G$60:$G$179</c:f>
              <c:numCache>
                <c:formatCode>0.0</c:formatCode>
                <c:ptCount val="120"/>
                <c:pt idx="0">
                  <c:v>100</c:v>
                </c:pt>
                <c:pt idx="1">
                  <c:v>97.19101123595506</c:v>
                </c:pt>
                <c:pt idx="2">
                  <c:v>95</c:v>
                </c:pt>
                <c:pt idx="3">
                  <c:v>91.966292134831448</c:v>
                </c:pt>
                <c:pt idx="4">
                  <c:v>89.999999999999986</c:v>
                </c:pt>
                <c:pt idx="5">
                  <c:v>89.719101123595507</c:v>
                </c:pt>
                <c:pt idx="6">
                  <c:v>89.325842696629209</c:v>
                </c:pt>
                <c:pt idx="7">
                  <c:v>88.426966292134836</c:v>
                </c:pt>
                <c:pt idx="8">
                  <c:v>87.13483146067415</c:v>
                </c:pt>
                <c:pt idx="9">
                  <c:v>85.168539325842701</c:v>
                </c:pt>
                <c:pt idx="10">
                  <c:v>82.022471910112358</c:v>
                </c:pt>
                <c:pt idx="11">
                  <c:v>79.831460674157299</c:v>
                </c:pt>
                <c:pt idx="12">
                  <c:v>78.483146067415717</c:v>
                </c:pt>
                <c:pt idx="13">
                  <c:v>77.865168539325836</c:v>
                </c:pt>
                <c:pt idx="14">
                  <c:v>77.921348314606732</c:v>
                </c:pt>
                <c:pt idx="15">
                  <c:v>80.168539325842687</c:v>
                </c:pt>
                <c:pt idx="16">
                  <c:v>83.202247191011239</c:v>
                </c:pt>
                <c:pt idx="17">
                  <c:v>85.168539325842701</c:v>
                </c:pt>
                <c:pt idx="18">
                  <c:v>86.853932584269657</c:v>
                </c:pt>
                <c:pt idx="19">
                  <c:v>88.539325842696627</c:v>
                </c:pt>
                <c:pt idx="20">
                  <c:v>87.640449438202253</c:v>
                </c:pt>
                <c:pt idx="21">
                  <c:v>86.516853932584269</c:v>
                </c:pt>
                <c:pt idx="22">
                  <c:v>86.235955056179776</c:v>
                </c:pt>
                <c:pt idx="23">
                  <c:v>87.303370786516851</c:v>
                </c:pt>
                <c:pt idx="24">
                  <c:v>89.662921348314612</c:v>
                </c:pt>
                <c:pt idx="25">
                  <c:v>91.797752808988761</c:v>
                </c:pt>
                <c:pt idx="26">
                  <c:v>93.31460674157303</c:v>
                </c:pt>
                <c:pt idx="27">
                  <c:v>93.988764044943835</c:v>
                </c:pt>
                <c:pt idx="28">
                  <c:v>95.674157303370791</c:v>
                </c:pt>
                <c:pt idx="29">
                  <c:v>96.348314606741567</c:v>
                </c:pt>
                <c:pt idx="30">
                  <c:v>98.426966292134821</c:v>
                </c:pt>
                <c:pt idx="31">
                  <c:v>94.719101123595507</c:v>
                </c:pt>
                <c:pt idx="32">
                  <c:v>96.067415730337075</c:v>
                </c:pt>
                <c:pt idx="33">
                  <c:v>95.112359550561806</c:v>
                </c:pt>
                <c:pt idx="34">
                  <c:v>93.988764044943835</c:v>
                </c:pt>
                <c:pt idx="35">
                  <c:v>94.55056179775282</c:v>
                </c:pt>
                <c:pt idx="36">
                  <c:v>95.112359550561806</c:v>
                </c:pt>
                <c:pt idx="37">
                  <c:v>98.089887640449433</c:v>
                </c:pt>
                <c:pt idx="38">
                  <c:v>99.831460674157299</c:v>
                </c:pt>
                <c:pt idx="39">
                  <c:v>102.24719101123596</c:v>
                </c:pt>
                <c:pt idx="40">
                  <c:v>106.12359550561798</c:v>
                </c:pt>
                <c:pt idx="41">
                  <c:v>108.37078651685394</c:v>
                </c:pt>
                <c:pt idx="42">
                  <c:v>110.3932584269663</c:v>
                </c:pt>
                <c:pt idx="43">
                  <c:v>112.58426966292134</c:v>
                </c:pt>
                <c:pt idx="44">
                  <c:v>114.32584269662922</c:v>
                </c:pt>
                <c:pt idx="45">
                  <c:v>113.59550561797754</c:v>
                </c:pt>
                <c:pt idx="46">
                  <c:v>115.28089887640449</c:v>
                </c:pt>
                <c:pt idx="47">
                  <c:v>114.55056179775281</c:v>
                </c:pt>
                <c:pt idx="48">
                  <c:v>113.31460674157303</c:v>
                </c:pt>
                <c:pt idx="49">
                  <c:v>109.71910112359551</c:v>
                </c:pt>
                <c:pt idx="50">
                  <c:v>109.94382022471909</c:v>
                </c:pt>
                <c:pt idx="51">
                  <c:v>107.75280898876404</c:v>
                </c:pt>
                <c:pt idx="52">
                  <c:v>106.3483146067416</c:v>
                </c:pt>
                <c:pt idx="53">
                  <c:v>103.70786516853931</c:v>
                </c:pt>
                <c:pt idx="54">
                  <c:v>100.44943820224719</c:v>
                </c:pt>
                <c:pt idx="55">
                  <c:v>98.595505617977537</c:v>
                </c:pt>
                <c:pt idx="56">
                  <c:v>97.865168539325836</c:v>
                </c:pt>
                <c:pt idx="57">
                  <c:v>96.573033707865179</c:v>
                </c:pt>
                <c:pt idx="58">
                  <c:v>93.82022471910112</c:v>
                </c:pt>
                <c:pt idx="59">
                  <c:v>91.966292134831448</c:v>
                </c:pt>
                <c:pt idx="60">
                  <c:v>91.910112359550553</c:v>
                </c:pt>
                <c:pt idx="61">
                  <c:v>92.078651685393268</c:v>
                </c:pt>
                <c:pt idx="62">
                  <c:v>92.921348314606746</c:v>
                </c:pt>
                <c:pt idx="63">
                  <c:v>92.471910112359552</c:v>
                </c:pt>
                <c:pt idx="64">
                  <c:v>90.224719101123597</c:v>
                </c:pt>
                <c:pt idx="65">
                  <c:v>89.831460674157299</c:v>
                </c:pt>
                <c:pt idx="66">
                  <c:v>89.269662921348313</c:v>
                </c:pt>
                <c:pt idx="67">
                  <c:v>87.808988764044955</c:v>
                </c:pt>
                <c:pt idx="68">
                  <c:v>87.471910112359538</c:v>
                </c:pt>
                <c:pt idx="69">
                  <c:v>88.876404494382015</c:v>
                </c:pt>
                <c:pt idx="70">
                  <c:v>90.842696629213478</c:v>
                </c:pt>
                <c:pt idx="71">
                  <c:v>96.404494382022463</c:v>
                </c:pt>
                <c:pt idx="72">
                  <c:v>101.96629213483146</c:v>
                </c:pt>
                <c:pt idx="73">
                  <c:v>112.80898876404495</c:v>
                </c:pt>
                <c:pt idx="74">
                  <c:v>130.61797752808988</c:v>
                </c:pt>
                <c:pt idx="75">
                  <c:v>152.69662921348313</c:v>
                </c:pt>
                <c:pt idx="76">
                  <c:v>158.25842696629212</c:v>
                </c:pt>
                <c:pt idx="77">
                  <c:v>168.42696629213484</c:v>
                </c:pt>
                <c:pt idx="78">
                  <c:v>184.14775280898877</c:v>
                </c:pt>
                <c:pt idx="79">
                  <c:v>194.19101123595507</c:v>
                </c:pt>
                <c:pt idx="80">
                  <c:v>203.51516853932586</c:v>
                </c:pt>
                <c:pt idx="81">
                  <c:v>211.37921348314609</c:v>
                </c:pt>
                <c:pt idx="82">
                  <c:v>216.74438202247194</c:v>
                </c:pt>
                <c:pt idx="83">
                  <c:v>217.22865168539323</c:v>
                </c:pt>
                <c:pt idx="84">
                  <c:v>218.31348314606745</c:v>
                </c:pt>
                <c:pt idx="85">
                  <c:v>198.93988764044943</c:v>
                </c:pt>
                <c:pt idx="86">
                  <c:v>187.96966292134832</c:v>
                </c:pt>
                <c:pt idx="87">
                  <c:v>194.41629213483145</c:v>
                </c:pt>
                <c:pt idx="88">
                  <c:v>214.21011235955058</c:v>
                </c:pt>
                <c:pt idx="89">
                  <c:v>211.80280898876407</c:v>
                </c:pt>
                <c:pt idx="90">
                  <c:v>204.10674157303373</c:v>
                </c:pt>
                <c:pt idx="91">
                  <c:v>191.65112359550562</c:v>
                </c:pt>
                <c:pt idx="92">
                  <c:v>178.60280898876405</c:v>
                </c:pt>
                <c:pt idx="93">
                  <c:v>168.88876404494383</c:v>
                </c:pt>
                <c:pt idx="94">
                  <c:v>163.21067415730337</c:v>
                </c:pt>
                <c:pt idx="95">
                  <c:v>158.06235955056181</c:v>
                </c:pt>
                <c:pt idx="96">
                  <c:v>153.74831460674159</c:v>
                </c:pt>
                <c:pt idx="97">
                  <c:v>159.80337078651687</c:v>
                </c:pt>
                <c:pt idx="98">
                  <c:v>161.44550561797752</c:v>
                </c:pt>
                <c:pt idx="99">
                  <c:v>164.52078651685392</c:v>
                </c:pt>
                <c:pt idx="100">
                  <c:v>174.64550561797753</c:v>
                </c:pt>
                <c:pt idx="101">
                  <c:v>175.3325842696629</c:v>
                </c:pt>
                <c:pt idx="102">
                  <c:v>165.89438202247189</c:v>
                </c:pt>
                <c:pt idx="103">
                  <c:v>162.81573033707866</c:v>
                </c:pt>
                <c:pt idx="104">
                  <c:v>156.42865168539325</c:v>
                </c:pt>
                <c:pt idx="105">
                  <c:v>151.72078651685393</c:v>
                </c:pt>
                <c:pt idx="106">
                  <c:v>146.82078651685393</c:v>
                </c:pt>
                <c:pt idx="107">
                  <c:v>147.47359550561796</c:v>
                </c:pt>
                <c:pt idx="108">
                  <c:v>156.89606741573033</c:v>
                </c:pt>
                <c:pt idx="109">
                  <c:v>164.26853932584271</c:v>
                </c:pt>
                <c:pt idx="110">
                  <c:v>150.0073033707865</c:v>
                </c:pt>
                <c:pt idx="111">
                  <c:v>145.8926966292135</c:v>
                </c:pt>
                <c:pt idx="112">
                  <c:v>147.44325842696631</c:v>
                </c:pt>
                <c:pt idx="113">
                  <c:v>145.2308988764045</c:v>
                </c:pt>
                <c:pt idx="114">
                  <c:v>140.8252808988764</c:v>
                </c:pt>
                <c:pt idx="115">
                  <c:v>137.09719101123594</c:v>
                </c:pt>
                <c:pt idx="116">
                  <c:v>134.34943820224717</c:v>
                </c:pt>
                <c:pt idx="117">
                  <c:v>136.43988764044943</c:v>
                </c:pt>
                <c:pt idx="118">
                  <c:v>138.59662921348314</c:v>
                </c:pt>
                <c:pt idx="119">
                  <c:v>133.22977528089888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D5-4653-94C7-263F79CA1AF4}"/>
            </c:ext>
          </c:extLst>
        </c:ser>
        <c:ser>
          <c:idx val="4"/>
          <c:order val="5"/>
          <c:tx>
            <c:strRef>
              <c:f>Indexadores!$H$11</c:f>
              <c:strCache>
                <c:ptCount val="1"/>
                <c:pt idx="0">
                  <c:v>PPI Al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Indexadores!$H$60:$H$179</c:f>
              <c:numCache>
                <c:formatCode>0.0</c:formatCode>
                <c:ptCount val="120"/>
                <c:pt idx="0">
                  <c:v>100</c:v>
                </c:pt>
                <c:pt idx="1">
                  <c:v>100.27412280701755</c:v>
                </c:pt>
                <c:pt idx="2">
                  <c:v>100</c:v>
                </c:pt>
                <c:pt idx="3">
                  <c:v>99.013157894736835</c:v>
                </c:pt>
                <c:pt idx="4">
                  <c:v>98.245614035087712</c:v>
                </c:pt>
                <c:pt idx="5">
                  <c:v>95.614035087719301</c:v>
                </c:pt>
                <c:pt idx="6">
                  <c:v>93.914473684210535</c:v>
                </c:pt>
                <c:pt idx="7">
                  <c:v>92.763157894736835</c:v>
                </c:pt>
                <c:pt idx="8">
                  <c:v>92.26973684210526</c:v>
                </c:pt>
                <c:pt idx="9">
                  <c:v>92.214912280701739</c:v>
                </c:pt>
                <c:pt idx="10">
                  <c:v>90.844298245614027</c:v>
                </c:pt>
                <c:pt idx="11">
                  <c:v>90.679824561403507</c:v>
                </c:pt>
                <c:pt idx="12">
                  <c:v>90.78947368421052</c:v>
                </c:pt>
                <c:pt idx="13">
                  <c:v>90.460526315789465</c:v>
                </c:pt>
                <c:pt idx="14">
                  <c:v>90.734649122807014</c:v>
                </c:pt>
                <c:pt idx="15">
                  <c:v>90.241228070175424</c:v>
                </c:pt>
                <c:pt idx="16">
                  <c:v>91.063596491228054</c:v>
                </c:pt>
                <c:pt idx="17">
                  <c:v>91.118421052631575</c:v>
                </c:pt>
                <c:pt idx="18">
                  <c:v>91.721491228070178</c:v>
                </c:pt>
                <c:pt idx="19">
                  <c:v>91.721491228070178</c:v>
                </c:pt>
                <c:pt idx="20">
                  <c:v>91.337719298245617</c:v>
                </c:pt>
                <c:pt idx="21">
                  <c:v>91.885964912280699</c:v>
                </c:pt>
                <c:pt idx="22">
                  <c:v>93.256578947368425</c:v>
                </c:pt>
                <c:pt idx="23">
                  <c:v>94.682017543859644</c:v>
                </c:pt>
                <c:pt idx="24">
                  <c:v>94.627192982456137</c:v>
                </c:pt>
                <c:pt idx="25">
                  <c:v>96.710526315789465</c:v>
                </c:pt>
                <c:pt idx="26">
                  <c:v>98.026315789473685</c:v>
                </c:pt>
                <c:pt idx="27">
                  <c:v>99.396929824561411</c:v>
                </c:pt>
                <c:pt idx="28">
                  <c:v>99.451754385964904</c:v>
                </c:pt>
                <c:pt idx="29">
                  <c:v>98.958333333333329</c:v>
                </c:pt>
                <c:pt idx="30">
                  <c:v>97.971491228070164</c:v>
                </c:pt>
                <c:pt idx="31">
                  <c:v>99.506578947368425</c:v>
                </c:pt>
                <c:pt idx="32">
                  <c:v>101.58991228070175</c:v>
                </c:pt>
                <c:pt idx="33">
                  <c:v>103.45394736842104</c:v>
                </c:pt>
                <c:pt idx="34">
                  <c:v>103.7828947368421</c:v>
                </c:pt>
                <c:pt idx="35">
                  <c:v>103.01535087719299</c:v>
                </c:pt>
                <c:pt idx="36">
                  <c:v>104.3859649122807</c:v>
                </c:pt>
                <c:pt idx="37">
                  <c:v>106.03070175438596</c:v>
                </c:pt>
                <c:pt idx="38">
                  <c:v>109.26535087719299</c:v>
                </c:pt>
                <c:pt idx="39">
                  <c:v>111.07456140350878</c:v>
                </c:pt>
                <c:pt idx="40">
                  <c:v>116.55701754385966</c:v>
                </c:pt>
                <c:pt idx="41">
                  <c:v>118.91447368421053</c:v>
                </c:pt>
                <c:pt idx="42">
                  <c:v>114.08991228070175</c:v>
                </c:pt>
                <c:pt idx="43">
                  <c:v>113.92543859649122</c:v>
                </c:pt>
                <c:pt idx="44">
                  <c:v>112.88377192982455</c:v>
                </c:pt>
                <c:pt idx="45">
                  <c:v>112.88377192982455</c:v>
                </c:pt>
                <c:pt idx="46">
                  <c:v>110.91008771929825</c:v>
                </c:pt>
                <c:pt idx="47">
                  <c:v>110.69078947368421</c:v>
                </c:pt>
                <c:pt idx="48">
                  <c:v>110.47149122807016</c:v>
                </c:pt>
                <c:pt idx="49">
                  <c:v>110.19736842105263</c:v>
                </c:pt>
                <c:pt idx="50">
                  <c:v>110.36184210526316</c:v>
                </c:pt>
                <c:pt idx="51">
                  <c:v>111.29385964912279</c:v>
                </c:pt>
                <c:pt idx="52">
                  <c:v>109.97807017543859</c:v>
                </c:pt>
                <c:pt idx="53">
                  <c:v>109.15570175438596</c:v>
                </c:pt>
                <c:pt idx="54">
                  <c:v>109.10087719298245</c:v>
                </c:pt>
                <c:pt idx="55">
                  <c:v>105.92105263157893</c:v>
                </c:pt>
                <c:pt idx="56">
                  <c:v>105.64692982456138</c:v>
                </c:pt>
                <c:pt idx="57">
                  <c:v>104.98903508771929</c:v>
                </c:pt>
                <c:pt idx="58">
                  <c:v>103.23464912280701</c:v>
                </c:pt>
                <c:pt idx="59">
                  <c:v>103.50877192982458</c:v>
                </c:pt>
                <c:pt idx="60">
                  <c:v>104.3859649122807</c:v>
                </c:pt>
                <c:pt idx="61">
                  <c:v>100.32894736842104</c:v>
                </c:pt>
                <c:pt idx="62">
                  <c:v>99.451754385964904</c:v>
                </c:pt>
                <c:pt idx="63">
                  <c:v>93.366228070175438</c:v>
                </c:pt>
                <c:pt idx="64">
                  <c:v>90.131578947368425</c:v>
                </c:pt>
                <c:pt idx="65">
                  <c:v>89.035087719298247</c:v>
                </c:pt>
                <c:pt idx="66">
                  <c:v>90.021929824561397</c:v>
                </c:pt>
                <c:pt idx="67">
                  <c:v>92.160087719298247</c:v>
                </c:pt>
                <c:pt idx="68">
                  <c:v>95.833333333333343</c:v>
                </c:pt>
                <c:pt idx="69">
                  <c:v>95.175438596491219</c:v>
                </c:pt>
                <c:pt idx="70">
                  <c:v>95.614035087719301</c:v>
                </c:pt>
                <c:pt idx="71">
                  <c:v>99.287280701754383</c:v>
                </c:pt>
                <c:pt idx="72">
                  <c:v>101.53508771929825</c:v>
                </c:pt>
                <c:pt idx="73">
                  <c:v>103.23464912280701</c:v>
                </c:pt>
                <c:pt idx="74">
                  <c:v>104.93421052631579</c:v>
                </c:pt>
                <c:pt idx="75">
                  <c:v>111.12938596491226</c:v>
                </c:pt>
                <c:pt idx="76">
                  <c:v>113.92543859649122</c:v>
                </c:pt>
                <c:pt idx="77">
                  <c:v>118.80482456140349</c:v>
                </c:pt>
                <c:pt idx="78">
                  <c:v>118.99396929824559</c:v>
                </c:pt>
                <c:pt idx="79">
                  <c:v>123.46381578947367</c:v>
                </c:pt>
                <c:pt idx="80">
                  <c:v>127.29934210526315</c:v>
                </c:pt>
                <c:pt idx="81">
                  <c:v>132.81524122807016</c:v>
                </c:pt>
                <c:pt idx="82">
                  <c:v>135.66831140350877</c:v>
                </c:pt>
                <c:pt idx="83">
                  <c:v>125.75274122807016</c:v>
                </c:pt>
                <c:pt idx="84">
                  <c:v>130.04769736842107</c:v>
                </c:pt>
                <c:pt idx="85">
                  <c:v>141.06907894736841</c:v>
                </c:pt>
                <c:pt idx="86">
                  <c:v>140.6343201754386</c:v>
                </c:pt>
                <c:pt idx="87">
                  <c:v>142.46217105263156</c:v>
                </c:pt>
                <c:pt idx="88">
                  <c:v>138.39473684210526</c:v>
                </c:pt>
                <c:pt idx="89">
                  <c:v>130.20120614035088</c:v>
                </c:pt>
                <c:pt idx="90">
                  <c:v>124.73903508771929</c:v>
                </c:pt>
                <c:pt idx="91">
                  <c:v>118.95065789473685</c:v>
                </c:pt>
                <c:pt idx="92">
                  <c:v>117.20559210526315</c:v>
                </c:pt>
                <c:pt idx="93">
                  <c:v>114.11129385964914</c:v>
                </c:pt>
                <c:pt idx="94">
                  <c:v>112.58278508771929</c:v>
                </c:pt>
                <c:pt idx="95">
                  <c:v>114.32510964912279</c:v>
                </c:pt>
                <c:pt idx="96">
                  <c:v>114.74287280701753</c:v>
                </c:pt>
                <c:pt idx="97">
                  <c:v>114.97752192982456</c:v>
                </c:pt>
                <c:pt idx="98">
                  <c:v>115.47203947368421</c:v>
                </c:pt>
                <c:pt idx="99">
                  <c:v>113.25109649122807</c:v>
                </c:pt>
                <c:pt idx="100">
                  <c:v>114.19517543859649</c:v>
                </c:pt>
                <c:pt idx="101">
                  <c:v>112.68585526315789</c:v>
                </c:pt>
                <c:pt idx="102">
                  <c:v>110.96162280701753</c:v>
                </c:pt>
                <c:pt idx="103">
                  <c:v>111.80921052631578</c:v>
                </c:pt>
                <c:pt idx="104">
                  <c:v>110.62280701754386</c:v>
                </c:pt>
                <c:pt idx="105">
                  <c:v>110.12225877192982</c:v>
                </c:pt>
                <c:pt idx="106">
                  <c:v>110.20394736842105</c:v>
                </c:pt>
                <c:pt idx="107">
                  <c:v>109.83552631578948</c:v>
                </c:pt>
                <c:pt idx="108">
                  <c:v>108.51315789473684</c:v>
                </c:pt>
                <c:pt idx="109">
                  <c:v>108.9830043859649</c:v>
                </c:pt>
                <c:pt idx="110">
                  <c:v>108.33881578947368</c:v>
                </c:pt>
                <c:pt idx="111">
                  <c:v>109.1765350877193</c:v>
                </c:pt>
                <c:pt idx="112">
                  <c:v>115.60910087719299</c:v>
                </c:pt>
                <c:pt idx="113">
                  <c:v>117.41008771929825</c:v>
                </c:pt>
                <c:pt idx="114">
                  <c:v>119.00054824561404</c:v>
                </c:pt>
                <c:pt idx="115">
                  <c:v>115.50932017543857</c:v>
                </c:pt>
                <c:pt idx="116">
                  <c:v>114.88596491228068</c:v>
                </c:pt>
                <c:pt idx="117">
                  <c:v>117.3108552631579</c:v>
                </c:pt>
                <c:pt idx="118">
                  <c:v>120.86239035087718</c:v>
                </c:pt>
                <c:pt idx="119">
                  <c:v>121.60307017543859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3D5-4653-94C7-263F79CA1AF4}"/>
            </c:ext>
          </c:extLst>
        </c:ser>
        <c:ser>
          <c:idx val="6"/>
          <c:order val="6"/>
          <c:tx>
            <c:strRef>
              <c:f>Indexadores!$K$11</c:f>
              <c:strCache>
                <c:ptCount val="1"/>
                <c:pt idx="0">
                  <c:v>IPC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Indexadores!$K$60:$K$179</c:f>
              <c:numCache>
                <c:formatCode>0.0</c:formatCode>
                <c:ptCount val="120"/>
                <c:pt idx="0">
                  <c:v>100</c:v>
                </c:pt>
                <c:pt idx="1">
                  <c:v>100.3407912283301</c:v>
                </c:pt>
                <c:pt idx="2">
                  <c:v>100.97792265520818</c:v>
                </c:pt>
                <c:pt idx="3">
                  <c:v>101.55578604237665</c:v>
                </c:pt>
                <c:pt idx="4">
                  <c:v>101.7335901615054</c:v>
                </c:pt>
                <c:pt idx="5">
                  <c:v>102.2373684990369</c:v>
                </c:pt>
                <c:pt idx="6">
                  <c:v>102.66706178693141</c:v>
                </c:pt>
                <c:pt idx="7">
                  <c:v>103.36346125351905</c:v>
                </c:pt>
                <c:pt idx="8">
                  <c:v>103.88205660097792</c:v>
                </c:pt>
                <c:pt idx="9">
                  <c:v>104.31174988887241</c:v>
                </c:pt>
                <c:pt idx="10">
                  <c:v>104.28211586901762</c:v>
                </c:pt>
                <c:pt idx="11">
                  <c:v>104.29693287894501</c:v>
                </c:pt>
                <c:pt idx="12">
                  <c:v>104.78589420654913</c:v>
                </c:pt>
                <c:pt idx="13">
                  <c:v>105.06741739516966</c:v>
                </c:pt>
                <c:pt idx="14">
                  <c:v>105.46747666320937</c:v>
                </c:pt>
                <c:pt idx="15">
                  <c:v>105.8230849014669</c:v>
                </c:pt>
                <c:pt idx="16">
                  <c:v>106.06015706030523</c:v>
                </c:pt>
                <c:pt idx="17">
                  <c:v>106.53430137798192</c:v>
                </c:pt>
                <c:pt idx="18">
                  <c:v>106.78619054674768</c:v>
                </c:pt>
                <c:pt idx="19">
                  <c:v>106.84545858645724</c:v>
                </c:pt>
                <c:pt idx="20">
                  <c:v>107.097347755223</c:v>
                </c:pt>
                <c:pt idx="21">
                  <c:v>107.27515187435175</c:v>
                </c:pt>
                <c:pt idx="22">
                  <c:v>107.33441991406134</c:v>
                </c:pt>
                <c:pt idx="23">
                  <c:v>107.1121647651504</c:v>
                </c:pt>
                <c:pt idx="24">
                  <c:v>107.69002815231887</c:v>
                </c:pt>
                <c:pt idx="25">
                  <c:v>107.956734331012</c:v>
                </c:pt>
                <c:pt idx="26">
                  <c:v>108.37161060897911</c:v>
                </c:pt>
                <c:pt idx="27">
                  <c:v>108.62349977774485</c:v>
                </c:pt>
                <c:pt idx="28">
                  <c:v>108.75685286709145</c:v>
                </c:pt>
                <c:pt idx="29">
                  <c:v>108.34197658912433</c:v>
                </c:pt>
                <c:pt idx="30">
                  <c:v>108.59386575789007</c:v>
                </c:pt>
                <c:pt idx="31">
                  <c:v>108.81612090680102</c:v>
                </c:pt>
                <c:pt idx="32">
                  <c:v>108.65313379759962</c:v>
                </c:pt>
                <c:pt idx="33">
                  <c:v>109.29026522447769</c:v>
                </c:pt>
                <c:pt idx="34">
                  <c:v>109.39398429396947</c:v>
                </c:pt>
                <c:pt idx="35">
                  <c:v>109.54215439324346</c:v>
                </c:pt>
                <c:pt idx="36">
                  <c:v>110.04593273077492</c:v>
                </c:pt>
                <c:pt idx="37">
                  <c:v>110.10520077048452</c:v>
                </c:pt>
                <c:pt idx="38">
                  <c:v>110.32745591939546</c:v>
                </c:pt>
                <c:pt idx="39">
                  <c:v>110.68306415765299</c:v>
                </c:pt>
                <c:pt idx="40">
                  <c:v>110.97940435620093</c:v>
                </c:pt>
                <c:pt idx="41">
                  <c:v>111.09794043562009</c:v>
                </c:pt>
                <c:pt idx="42">
                  <c:v>111.49799970365981</c:v>
                </c:pt>
                <c:pt idx="43">
                  <c:v>111.69062083271595</c:v>
                </c:pt>
                <c:pt idx="44">
                  <c:v>112.06104608090087</c:v>
                </c:pt>
                <c:pt idx="45">
                  <c:v>112.47592235886796</c:v>
                </c:pt>
                <c:pt idx="46">
                  <c:v>112.47592235886796</c:v>
                </c:pt>
                <c:pt idx="47">
                  <c:v>112.35738627944882</c:v>
                </c:pt>
                <c:pt idx="48">
                  <c:v>112.47592235886796</c:v>
                </c:pt>
                <c:pt idx="49">
                  <c:v>112.53519039857758</c:v>
                </c:pt>
                <c:pt idx="50">
                  <c:v>113.06860275596384</c:v>
                </c:pt>
                <c:pt idx="51">
                  <c:v>113.36494295451178</c:v>
                </c:pt>
                <c:pt idx="52">
                  <c:v>114.04652541117201</c:v>
                </c:pt>
                <c:pt idx="53">
                  <c:v>114.10579345088161</c:v>
                </c:pt>
                <c:pt idx="54">
                  <c:v>114.35768261964738</c:v>
                </c:pt>
                <c:pt idx="55">
                  <c:v>114.5651207586309</c:v>
                </c:pt>
                <c:pt idx="56">
                  <c:v>114.57993776855831</c:v>
                </c:pt>
                <c:pt idx="57">
                  <c:v>115.51340939398429</c:v>
                </c:pt>
                <c:pt idx="58">
                  <c:v>115.61712846347606</c:v>
                </c:pt>
                <c:pt idx="59">
                  <c:v>115.72084753296782</c:v>
                </c:pt>
                <c:pt idx="60">
                  <c:v>116.38761297970071</c:v>
                </c:pt>
                <c:pt idx="61">
                  <c:v>116.90620832715959</c:v>
                </c:pt>
                <c:pt idx="62">
                  <c:v>117.29145058527189</c:v>
                </c:pt>
                <c:pt idx="63">
                  <c:v>117.24699955548969</c:v>
                </c:pt>
                <c:pt idx="64">
                  <c:v>117.18773151578013</c:v>
                </c:pt>
                <c:pt idx="65">
                  <c:v>117.09882945621573</c:v>
                </c:pt>
                <c:pt idx="66">
                  <c:v>117.21736553563491</c:v>
                </c:pt>
                <c:pt idx="67">
                  <c:v>117.38035264483626</c:v>
                </c:pt>
                <c:pt idx="68">
                  <c:v>118.12120314120611</c:v>
                </c:pt>
                <c:pt idx="69">
                  <c:v>118.93613868721293</c:v>
                </c:pt>
                <c:pt idx="70">
                  <c:v>118.77315157801156</c:v>
                </c:pt>
                <c:pt idx="71">
                  <c:v>119.17321084605128</c:v>
                </c:pt>
                <c:pt idx="72">
                  <c:v>120.00296340198548</c:v>
                </c:pt>
                <c:pt idx="73">
                  <c:v>120.22521855089643</c:v>
                </c:pt>
                <c:pt idx="74">
                  <c:v>120.68454585864575</c:v>
                </c:pt>
                <c:pt idx="75">
                  <c:v>121.12905615646761</c:v>
                </c:pt>
                <c:pt idx="76">
                  <c:v>121.45503037487035</c:v>
                </c:pt>
                <c:pt idx="77">
                  <c:v>121.55874944436214</c:v>
                </c:pt>
                <c:pt idx="78">
                  <c:v>122.53667209957031</c:v>
                </c:pt>
                <c:pt idx="79">
                  <c:v>122.9811823973922</c:v>
                </c:pt>
                <c:pt idx="80">
                  <c:v>124.43324937027707</c:v>
                </c:pt>
                <c:pt idx="81">
                  <c:v>126.09275448214549</c:v>
                </c:pt>
                <c:pt idx="82">
                  <c:v>126.72988590902357</c:v>
                </c:pt>
                <c:pt idx="83">
                  <c:v>127.72262557415914</c:v>
                </c:pt>
                <c:pt idx="84">
                  <c:v>129.24877759668098</c:v>
                </c:pt>
                <c:pt idx="85">
                  <c:v>129.6192028448659</c:v>
                </c:pt>
                <c:pt idx="86">
                  <c:v>132.03437546303155</c:v>
                </c:pt>
                <c:pt idx="87">
                  <c:v>133.87168469402874</c:v>
                </c:pt>
                <c:pt idx="88">
                  <c:v>135.47192176618759</c:v>
                </c:pt>
                <c:pt idx="89">
                  <c:v>136.7461846199437</c:v>
                </c:pt>
                <c:pt idx="90">
                  <c:v>138.62794488072308</c:v>
                </c:pt>
                <c:pt idx="91">
                  <c:v>140.3022670025189</c:v>
                </c:pt>
                <c:pt idx="92">
                  <c:v>141.51726181656542</c:v>
                </c:pt>
                <c:pt idx="93">
                  <c:v>142.24329530300787</c:v>
                </c:pt>
                <c:pt idx="94">
                  <c:v>143.63609423618314</c:v>
                </c:pt>
                <c:pt idx="95">
                  <c:v>144.03615350422282</c:v>
                </c:pt>
                <c:pt idx="96">
                  <c:v>145.20669728848719</c:v>
                </c:pt>
                <c:pt idx="97">
                  <c:v>145.10297821899542</c:v>
                </c:pt>
                <c:pt idx="98">
                  <c:v>146.68839828122685</c:v>
                </c:pt>
                <c:pt idx="99">
                  <c:v>147.13290857904875</c:v>
                </c:pt>
                <c:pt idx="100">
                  <c:v>147.29589568825011</c:v>
                </c:pt>
                <c:pt idx="101">
                  <c:v>147.07364053933915</c:v>
                </c:pt>
                <c:pt idx="102">
                  <c:v>147.59223588679805</c:v>
                </c:pt>
                <c:pt idx="103">
                  <c:v>147.75522299599939</c:v>
                </c:pt>
                <c:pt idx="104">
                  <c:v>148.74796266113498</c:v>
                </c:pt>
                <c:pt idx="105">
                  <c:v>149.41472810786783</c:v>
                </c:pt>
                <c:pt idx="106">
                  <c:v>150.5260038524226</c:v>
                </c:pt>
                <c:pt idx="107">
                  <c:v>149.7110683064158</c:v>
                </c:pt>
                <c:pt idx="108">
                  <c:v>150.71862498147874</c:v>
                </c:pt>
                <c:pt idx="109">
                  <c:v>151.60764557712253</c:v>
                </c:pt>
                <c:pt idx="110">
                  <c:v>152.17069195436358</c:v>
                </c:pt>
                <c:pt idx="111">
                  <c:v>152.97081049044303</c:v>
                </c:pt>
                <c:pt idx="112">
                  <c:v>153.38568676841012</c:v>
                </c:pt>
                <c:pt idx="113">
                  <c:v>153.23751666913617</c:v>
                </c:pt>
                <c:pt idx="114">
                  <c:v>154.37842643354568</c:v>
                </c:pt>
                <c:pt idx="115">
                  <c:v>154.76366869165804</c:v>
                </c:pt>
                <c:pt idx="116">
                  <c:v>154.89702178100461</c:v>
                </c:pt>
                <c:pt idx="117">
                  <c:v>156.40835679359904</c:v>
                </c:pt>
                <c:pt idx="118">
                  <c:v>156.80841606163875</c:v>
                </c:pt>
                <c:pt idx="119">
                  <c:v>156.49725885316343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3D5-4653-94C7-263F79CA1AF4}"/>
            </c:ext>
          </c:extLst>
        </c:ser>
        <c:ser>
          <c:idx val="5"/>
          <c:order val="7"/>
          <c:tx>
            <c:strRef>
              <c:f>Indexadores!$J$11</c:f>
              <c:strCache>
                <c:ptCount val="1"/>
                <c:pt idx="0">
                  <c:v>CU</c:v>
                </c:pt>
              </c:strCache>
            </c:strRef>
          </c:tx>
          <c:spPr>
            <a:ln w="25400"/>
          </c:spPr>
          <c:marker>
            <c:spPr>
              <a:noFill/>
              <a:ln>
                <a:noFill/>
              </a:ln>
            </c:spPr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Indexadores!$J$60:$J$179</c:f>
              <c:numCache>
                <c:formatCode>0.0</c:formatCode>
                <c:ptCount val="120"/>
                <c:pt idx="0">
                  <c:v>100</c:v>
                </c:pt>
                <c:pt idx="1">
                  <c:v>98.04398503098993</c:v>
                </c:pt>
                <c:pt idx="2">
                  <c:v>101.891509729174</c:v>
                </c:pt>
                <c:pt idx="3">
                  <c:v>103.65625324275915</c:v>
                </c:pt>
                <c:pt idx="4">
                  <c:v>108.33538189913097</c:v>
                </c:pt>
                <c:pt idx="5">
                  <c:v>100.30571735529905</c:v>
                </c:pt>
                <c:pt idx="6">
                  <c:v>93.828562980354931</c:v>
                </c:pt>
                <c:pt idx="7">
                  <c:v>87.501213232967686</c:v>
                </c:pt>
                <c:pt idx="8">
                  <c:v>89.550203204230698</c:v>
                </c:pt>
                <c:pt idx="9">
                  <c:v>89.799912288606805</c:v>
                </c:pt>
                <c:pt idx="10">
                  <c:v>82.674958027055879</c:v>
                </c:pt>
                <c:pt idx="11">
                  <c:v>79.593062864034962</c:v>
                </c:pt>
                <c:pt idx="12">
                  <c:v>76.734483545668866</c:v>
                </c:pt>
                <c:pt idx="13">
                  <c:v>79.016639829972704</c:v>
                </c:pt>
                <c:pt idx="14">
                  <c:v>85.070310827105018</c:v>
                </c:pt>
                <c:pt idx="15">
                  <c:v>83.412273972818269</c:v>
                </c:pt>
                <c:pt idx="16">
                  <c:v>80.957442390377238</c:v>
                </c:pt>
                <c:pt idx="17">
                  <c:v>79.621197143676511</c:v>
                </c:pt>
                <c:pt idx="18">
                  <c:v>83.49251219798019</c:v>
                </c:pt>
                <c:pt idx="19">
                  <c:v>81.814699212506241</c:v>
                </c:pt>
                <c:pt idx="20">
                  <c:v>80.93735391315785</c:v>
                </c:pt>
                <c:pt idx="21">
                  <c:v>81.36654628233606</c:v>
                </c:pt>
                <c:pt idx="22">
                  <c:v>93.593632490650734</c:v>
                </c:pt>
                <c:pt idx="23">
                  <c:v>97.427992381995949</c:v>
                </c:pt>
                <c:pt idx="24">
                  <c:v>98.651868251518152</c:v>
                </c:pt>
                <c:pt idx="25">
                  <c:v>102.16161963680173</c:v>
                </c:pt>
                <c:pt idx="26">
                  <c:v>100.09779901319477</c:v>
                </c:pt>
                <c:pt idx="27">
                  <c:v>97.968189060508251</c:v>
                </c:pt>
                <c:pt idx="28">
                  <c:v>96.142711596216628</c:v>
                </c:pt>
                <c:pt idx="29">
                  <c:v>97.999319548384662</c:v>
                </c:pt>
                <c:pt idx="30">
                  <c:v>102.79859731181122</c:v>
                </c:pt>
                <c:pt idx="31">
                  <c:v>111.38870318439093</c:v>
                </c:pt>
                <c:pt idx="32">
                  <c:v>113.19427148122239</c:v>
                </c:pt>
                <c:pt idx="33">
                  <c:v>116.87724766229239</c:v>
                </c:pt>
                <c:pt idx="34">
                  <c:v>117.36182361032913</c:v>
                </c:pt>
                <c:pt idx="35">
                  <c:v>116.94209995327536</c:v>
                </c:pt>
                <c:pt idx="36">
                  <c:v>121.74171319947725</c:v>
                </c:pt>
                <c:pt idx="37">
                  <c:v>120.39203128920593</c:v>
                </c:pt>
                <c:pt idx="38">
                  <c:v>116.84932161333899</c:v>
                </c:pt>
                <c:pt idx="39">
                  <c:v>117.58503533963986</c:v>
                </c:pt>
                <c:pt idx="40">
                  <c:v>117.29636976402489</c:v>
                </c:pt>
                <c:pt idx="41">
                  <c:v>119.58364505274541</c:v>
                </c:pt>
                <c:pt idx="42">
                  <c:v>107.43398595530283</c:v>
                </c:pt>
                <c:pt idx="43">
                  <c:v>103.85011601341422</c:v>
                </c:pt>
                <c:pt idx="44">
                  <c:v>103.51095449592613</c:v>
                </c:pt>
                <c:pt idx="45">
                  <c:v>106.87877353050158</c:v>
                </c:pt>
                <c:pt idx="46">
                  <c:v>106.48515968806581</c:v>
                </c:pt>
                <c:pt idx="47">
                  <c:v>104.78654098633555</c:v>
                </c:pt>
                <c:pt idx="48">
                  <c:v>101.99781149546769</c:v>
                </c:pt>
                <c:pt idx="49">
                  <c:v>107.95013198933535</c:v>
                </c:pt>
                <c:pt idx="50">
                  <c:v>110.92173429787331</c:v>
                </c:pt>
                <c:pt idx="51">
                  <c:v>110.81988635463145</c:v>
                </c:pt>
                <c:pt idx="52">
                  <c:v>103.65340742335462</c:v>
                </c:pt>
                <c:pt idx="53">
                  <c:v>100.90427646834736</c:v>
                </c:pt>
                <c:pt idx="54">
                  <c:v>102.13235165674699</c:v>
                </c:pt>
                <c:pt idx="55">
                  <c:v>98.145451217970219</c:v>
                </c:pt>
                <c:pt idx="56">
                  <c:v>98.790249112156403</c:v>
                </c:pt>
                <c:pt idx="57">
                  <c:v>98.745803428610827</c:v>
                </c:pt>
                <c:pt idx="58">
                  <c:v>100.75409586871471</c:v>
                </c:pt>
                <c:pt idx="59">
                  <c:v>104.24000484020665</c:v>
                </c:pt>
                <c:pt idx="60">
                  <c:v>104.01268633899099</c:v>
                </c:pt>
                <c:pt idx="61">
                  <c:v>97.775321169807611</c:v>
                </c:pt>
                <c:pt idx="62">
                  <c:v>89.044532330648579</c:v>
                </c:pt>
                <c:pt idx="63">
                  <c:v>86.801829977560828</c:v>
                </c:pt>
                <c:pt idx="64">
                  <c:v>89.99253145931884</c:v>
                </c:pt>
                <c:pt idx="65">
                  <c:v>98.737115581566911</c:v>
                </c:pt>
                <c:pt idx="66">
                  <c:v>109.24935266284825</c:v>
                </c:pt>
                <c:pt idx="67">
                  <c:v>111.70711104329473</c:v>
                </c:pt>
                <c:pt idx="68">
                  <c:v>115.4161160603818</c:v>
                </c:pt>
                <c:pt idx="69">
                  <c:v>115.25042227448299</c:v>
                </c:pt>
                <c:pt idx="70">
                  <c:v>121.45169412438939</c:v>
                </c:pt>
                <c:pt idx="71">
                  <c:v>133.34697629953013</c:v>
                </c:pt>
                <c:pt idx="72">
                  <c:v>137.04827678115615</c:v>
                </c:pt>
                <c:pt idx="73">
                  <c:v>145.46925306148276</c:v>
                </c:pt>
                <c:pt idx="74">
                  <c:v>154.83555039246281</c:v>
                </c:pt>
                <c:pt idx="75">
                  <c:v>160.51955407629504</c:v>
                </c:pt>
                <c:pt idx="76">
                  <c:v>175.10772178390306</c:v>
                </c:pt>
                <c:pt idx="77">
                  <c:v>165.28037857264573</c:v>
                </c:pt>
                <c:pt idx="78">
                  <c:v>162.20530874884707</c:v>
                </c:pt>
                <c:pt idx="79">
                  <c:v>160.89165074762337</c:v>
                </c:pt>
                <c:pt idx="80">
                  <c:v>160.32212824719852</c:v>
                </c:pt>
                <c:pt idx="81">
                  <c:v>168.13582286231821</c:v>
                </c:pt>
                <c:pt idx="82">
                  <c:v>167.91190546234211</c:v>
                </c:pt>
                <c:pt idx="83">
                  <c:v>164.21222455273494</c:v>
                </c:pt>
                <c:pt idx="84">
                  <c:v>168.0915507043461</c:v>
                </c:pt>
                <c:pt idx="85">
                  <c:v>170.93594719917579</c:v>
                </c:pt>
                <c:pt idx="86">
                  <c:v>176.02957060865484</c:v>
                </c:pt>
                <c:pt idx="87">
                  <c:v>175.09323818270602</c:v>
                </c:pt>
                <c:pt idx="88">
                  <c:v>160.98825821854712</c:v>
                </c:pt>
                <c:pt idx="89">
                  <c:v>155.31952478517823</c:v>
                </c:pt>
                <c:pt idx="90">
                  <c:v>129.47044969383725</c:v>
                </c:pt>
                <c:pt idx="91">
                  <c:v>136.88453805005148</c:v>
                </c:pt>
                <c:pt idx="92">
                  <c:v>132.99390959942318</c:v>
                </c:pt>
                <c:pt idx="93">
                  <c:v>131.04251041066678</c:v>
                </c:pt>
                <c:pt idx="94">
                  <c:v>138.07057377619066</c:v>
                </c:pt>
                <c:pt idx="95">
                  <c:v>143.86974059893393</c:v>
                </c:pt>
                <c:pt idx="96">
                  <c:v>154.74627726911007</c:v>
                </c:pt>
                <c:pt idx="97">
                  <c:v>153.97964128562089</c:v>
                </c:pt>
                <c:pt idx="98">
                  <c:v>151.92521417972321</c:v>
                </c:pt>
                <c:pt idx="99">
                  <c:v>151.55178714566512</c:v>
                </c:pt>
                <c:pt idx="100">
                  <c:v>141.58374939945691</c:v>
                </c:pt>
                <c:pt idx="101">
                  <c:v>144.19647768536319</c:v>
                </c:pt>
                <c:pt idx="102">
                  <c:v>145.21154444817074</c:v>
                </c:pt>
                <c:pt idx="103">
                  <c:v>143.60404980924332</c:v>
                </c:pt>
                <c:pt idx="104">
                  <c:v>142.21275646645941</c:v>
                </c:pt>
                <c:pt idx="105">
                  <c:v>136.51799419707348</c:v>
                </c:pt>
                <c:pt idx="106">
                  <c:v>140.54656391022064</c:v>
                </c:pt>
                <c:pt idx="107">
                  <c:v>144.33193174799598</c:v>
                </c:pt>
                <c:pt idx="108">
                  <c:v>143.4754789276906</c:v>
                </c:pt>
                <c:pt idx="109">
                  <c:v>142.89848325923597</c:v>
                </c:pt>
                <c:pt idx="110">
                  <c:v>149.17250859790298</c:v>
                </c:pt>
                <c:pt idx="111">
                  <c:v>163.04504527224367</c:v>
                </c:pt>
                <c:pt idx="112">
                  <c:v>174.16370795923629</c:v>
                </c:pt>
                <c:pt idx="113">
                  <c:v>165.78191375339401</c:v>
                </c:pt>
                <c:pt idx="114">
                  <c:v>161.51709475618443</c:v>
                </c:pt>
                <c:pt idx="115">
                  <c:v>154.12603902775243</c:v>
                </c:pt>
                <c:pt idx="116">
                  <c:v>159.1259470591985</c:v>
                </c:pt>
                <c:pt idx="117">
                  <c:v>164.02186699866351</c:v>
                </c:pt>
                <c:pt idx="118">
                  <c:v>156.03584992073931</c:v>
                </c:pt>
                <c:pt idx="119">
                  <c:v>153.36622838348549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2AC-4BE1-9F19-447EAAD152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980608"/>
        <c:axId val="229380864"/>
      </c:lineChart>
      <c:dateAx>
        <c:axId val="228980608"/>
        <c:scaling>
          <c:orientation val="minMax"/>
        </c:scaling>
        <c:delete val="0"/>
        <c:axPos val="b"/>
        <c:numFmt formatCode="mmm\-yy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29380864"/>
        <c:crosses val="autoZero"/>
        <c:auto val="1"/>
        <c:lblOffset val="100"/>
        <c:baseTimeUnit val="months"/>
        <c:majorUnit val="4"/>
        <c:majorTimeUnit val="months"/>
        <c:minorUnit val="3"/>
        <c:minorTimeUnit val="months"/>
      </c:dateAx>
      <c:valAx>
        <c:axId val="229380864"/>
        <c:scaling>
          <c:orientation val="minMax"/>
          <c:max val="220"/>
          <c:min val="70"/>
        </c:scaling>
        <c:delete val="0"/>
        <c:axPos val="l"/>
        <c:majorGridlines>
          <c:spPr>
            <a:ln w="15875">
              <a:solidFill>
                <a:srgbClr val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Valores (0/1)</a:t>
                </a:r>
              </a:p>
            </c:rich>
          </c:tx>
          <c:overlay val="0"/>
        </c:title>
        <c:numFmt formatCode="0.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289806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4.6353627462994339E-2"/>
          <c:y val="0.91455756230172969"/>
          <c:w val="0.90058461122402844"/>
          <c:h val="7.37764362386423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CL" sz="1600" b="1"/>
              <a:t>Evolución</a:t>
            </a:r>
            <a:r>
              <a:rPr lang="es-CL" sz="1600" b="1" baseline="0"/>
              <a:t> Siete(7) Indexadores Periodo 2015 - 2024</a:t>
            </a:r>
          </a:p>
          <a:p>
            <a:pPr>
              <a:defRPr/>
            </a:pPr>
            <a:r>
              <a:rPr lang="es-CL" sz="1600" b="1" baseline="0"/>
              <a:t>Base 100 = Enero 2015</a:t>
            </a:r>
            <a:endParaRPr lang="es-CL" sz="1600" b="1"/>
          </a:p>
        </c:rich>
      </c:tx>
      <c:layout>
        <c:manualLayout>
          <c:xMode val="edge"/>
          <c:yMode val="edge"/>
          <c:x val="0.30250912080947723"/>
          <c:y val="1.584270069396018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19404278705912"/>
          <c:y val="9.2635372857863038E-2"/>
          <c:w val="0.79036037134720505"/>
          <c:h val="0.69600409914351169"/>
        </c:manualLayout>
      </c:layout>
      <c:lineChart>
        <c:grouping val="standard"/>
        <c:varyColors val="0"/>
        <c:ser>
          <c:idx val="0"/>
          <c:order val="0"/>
          <c:tx>
            <c:strRef>
              <c:f>Indexadores!$C$11</c:f>
              <c:strCache>
                <c:ptCount val="1"/>
                <c:pt idx="0">
                  <c:v>PPI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Indexadores!$C$60:$C$179</c:f>
              <c:numCache>
                <c:formatCode>0.0</c:formatCode>
                <c:ptCount val="120"/>
                <c:pt idx="0">
                  <c:v>100</c:v>
                </c:pt>
                <c:pt idx="1">
                  <c:v>99.53125</c:v>
                </c:pt>
                <c:pt idx="2">
                  <c:v>99.739583333333343</c:v>
                </c:pt>
                <c:pt idx="3">
                  <c:v>99.427083333333329</c:v>
                </c:pt>
                <c:pt idx="4">
                  <c:v>100.72916666666667</c:v>
                </c:pt>
                <c:pt idx="5">
                  <c:v>101.45833333333334</c:v>
                </c:pt>
                <c:pt idx="6">
                  <c:v>100.98958333333334</c:v>
                </c:pt>
                <c:pt idx="7">
                  <c:v>99.947916666666671</c:v>
                </c:pt>
                <c:pt idx="8">
                  <c:v>98.489583333333329</c:v>
                </c:pt>
                <c:pt idx="9">
                  <c:v>97.65625</c:v>
                </c:pt>
                <c:pt idx="10">
                  <c:v>96.71875</c:v>
                </c:pt>
                <c:pt idx="11">
                  <c:v>95.572916666666657</c:v>
                </c:pt>
                <c:pt idx="12">
                  <c:v>95.104166666666671</c:v>
                </c:pt>
                <c:pt idx="13">
                  <c:v>94.427083333333343</c:v>
                </c:pt>
                <c:pt idx="14">
                  <c:v>94.84375</c:v>
                </c:pt>
                <c:pt idx="15">
                  <c:v>95.416666666666657</c:v>
                </c:pt>
                <c:pt idx="16">
                  <c:v>96.510416666666671</c:v>
                </c:pt>
                <c:pt idx="17">
                  <c:v>97.708333333333329</c:v>
                </c:pt>
                <c:pt idx="18">
                  <c:v>97.760416666666657</c:v>
                </c:pt>
                <c:pt idx="19">
                  <c:v>97.1875</c:v>
                </c:pt>
                <c:pt idx="20">
                  <c:v>97.34375</c:v>
                </c:pt>
                <c:pt idx="21">
                  <c:v>97.239583333333329</c:v>
                </c:pt>
                <c:pt idx="22">
                  <c:v>97.03125</c:v>
                </c:pt>
                <c:pt idx="23">
                  <c:v>98.020833333333329</c:v>
                </c:pt>
                <c:pt idx="24">
                  <c:v>99.322916666666657</c:v>
                </c:pt>
                <c:pt idx="25">
                  <c:v>99.791666666666671</c:v>
                </c:pt>
                <c:pt idx="26">
                  <c:v>99.739583333333343</c:v>
                </c:pt>
                <c:pt idx="27">
                  <c:v>100.52083333333333</c:v>
                </c:pt>
                <c:pt idx="28">
                  <c:v>100.41666666666667</c:v>
                </c:pt>
                <c:pt idx="29">
                  <c:v>100.83333333333333</c:v>
                </c:pt>
                <c:pt idx="30">
                  <c:v>100.78125</c:v>
                </c:pt>
                <c:pt idx="31">
                  <c:v>100.93750000000001</c:v>
                </c:pt>
                <c:pt idx="32">
                  <c:v>101.45833333333334</c:v>
                </c:pt>
                <c:pt idx="33">
                  <c:v>101.51041666666667</c:v>
                </c:pt>
                <c:pt idx="34">
                  <c:v>102.03125</c:v>
                </c:pt>
                <c:pt idx="35">
                  <c:v>102.23958333333334</c:v>
                </c:pt>
                <c:pt idx="36">
                  <c:v>103.07291666666667</c:v>
                </c:pt>
                <c:pt idx="37">
                  <c:v>103.80208333333334</c:v>
                </c:pt>
                <c:pt idx="38">
                  <c:v>103.80208333333334</c:v>
                </c:pt>
                <c:pt idx="39">
                  <c:v>104.32291666666667</c:v>
                </c:pt>
                <c:pt idx="40">
                  <c:v>105.83333333333333</c:v>
                </c:pt>
                <c:pt idx="41">
                  <c:v>106.35416666666666</c:v>
                </c:pt>
                <c:pt idx="42">
                  <c:v>106.40625000000001</c:v>
                </c:pt>
                <c:pt idx="43">
                  <c:v>105.9375</c:v>
                </c:pt>
                <c:pt idx="44">
                  <c:v>106.04166666666666</c:v>
                </c:pt>
                <c:pt idx="45">
                  <c:v>106.5625</c:v>
                </c:pt>
                <c:pt idx="46">
                  <c:v>105.36458333333334</c:v>
                </c:pt>
                <c:pt idx="47">
                  <c:v>104.6875</c:v>
                </c:pt>
                <c:pt idx="48">
                  <c:v>103.69791666666666</c:v>
                </c:pt>
                <c:pt idx="49">
                  <c:v>103.74999999999999</c:v>
                </c:pt>
                <c:pt idx="50">
                  <c:v>104.58333333333334</c:v>
                </c:pt>
                <c:pt idx="51">
                  <c:v>105.26041666666666</c:v>
                </c:pt>
                <c:pt idx="52">
                  <c:v>105.05208333333333</c:v>
                </c:pt>
                <c:pt idx="53">
                  <c:v>104.32291666666667</c:v>
                </c:pt>
                <c:pt idx="54">
                  <c:v>104.53124999999999</c:v>
                </c:pt>
                <c:pt idx="55">
                  <c:v>103.74999999999999</c:v>
                </c:pt>
                <c:pt idx="56">
                  <c:v>103.33333333333334</c:v>
                </c:pt>
                <c:pt idx="57">
                  <c:v>103.4375</c:v>
                </c:pt>
                <c:pt idx="58">
                  <c:v>103.64583333333333</c:v>
                </c:pt>
                <c:pt idx="59">
                  <c:v>103.64583333333333</c:v>
                </c:pt>
                <c:pt idx="60">
                  <c:v>103.80208333333334</c:v>
                </c:pt>
                <c:pt idx="61">
                  <c:v>102.44791666666666</c:v>
                </c:pt>
                <c:pt idx="62">
                  <c:v>100.57291666666666</c:v>
                </c:pt>
                <c:pt idx="63">
                  <c:v>96.614583333333343</c:v>
                </c:pt>
                <c:pt idx="64">
                  <c:v>98.229166666666671</c:v>
                </c:pt>
                <c:pt idx="65">
                  <c:v>99.583333333333329</c:v>
                </c:pt>
                <c:pt idx="66">
                  <c:v>100.52083333333333</c:v>
                </c:pt>
                <c:pt idx="67">
                  <c:v>101.19791666666667</c:v>
                </c:pt>
                <c:pt idx="68">
                  <c:v>101.82291666666667</c:v>
                </c:pt>
                <c:pt idx="69">
                  <c:v>102.34375</c:v>
                </c:pt>
                <c:pt idx="70">
                  <c:v>103.28125000000001</c:v>
                </c:pt>
                <c:pt idx="71">
                  <c:v>104.42708333333333</c:v>
                </c:pt>
                <c:pt idx="72">
                  <c:v>106.66666666666667</c:v>
                </c:pt>
                <c:pt idx="73">
                  <c:v>109.6875</c:v>
                </c:pt>
                <c:pt idx="74">
                  <c:v>111.97916666666667</c:v>
                </c:pt>
                <c:pt idx="75">
                  <c:v>113.48958333333334</c:v>
                </c:pt>
                <c:pt idx="76">
                  <c:v>117.13541666666667</c:v>
                </c:pt>
                <c:pt idx="77">
                  <c:v>119.21875</c:v>
                </c:pt>
                <c:pt idx="78">
                  <c:v>120.75520833333333</c:v>
                </c:pt>
                <c:pt idx="79">
                  <c:v>121.57031249999999</c:v>
                </c:pt>
                <c:pt idx="80">
                  <c:v>122.74895833333332</c:v>
                </c:pt>
                <c:pt idx="81">
                  <c:v>125.2421875</c:v>
                </c:pt>
                <c:pt idx="82">
                  <c:v>126.71197916666668</c:v>
                </c:pt>
                <c:pt idx="83">
                  <c:v>125.69687499999999</c:v>
                </c:pt>
                <c:pt idx="84">
                  <c:v>128.36093750000001</c:v>
                </c:pt>
                <c:pt idx="85">
                  <c:v>131.59375</c:v>
                </c:pt>
                <c:pt idx="86">
                  <c:v>135.42395833333333</c:v>
                </c:pt>
                <c:pt idx="87">
                  <c:v>138.18229166666666</c:v>
                </c:pt>
                <c:pt idx="88">
                  <c:v>142.31822916666664</c:v>
                </c:pt>
                <c:pt idx="89">
                  <c:v>145.96406249999998</c:v>
                </c:pt>
                <c:pt idx="90">
                  <c:v>141.80937499999999</c:v>
                </c:pt>
                <c:pt idx="91">
                  <c:v>140.38854166666667</c:v>
                </c:pt>
                <c:pt idx="92">
                  <c:v>139.53020833333335</c:v>
                </c:pt>
                <c:pt idx="93">
                  <c:v>138.05260416666664</c:v>
                </c:pt>
                <c:pt idx="94">
                  <c:v>137.06093749999999</c:v>
                </c:pt>
                <c:pt idx="95">
                  <c:v>134.32135416666665</c:v>
                </c:pt>
                <c:pt idx="96">
                  <c:v>135.53489583333331</c:v>
                </c:pt>
                <c:pt idx="97">
                  <c:v>134.72343749999999</c:v>
                </c:pt>
                <c:pt idx="98">
                  <c:v>133.88645833333334</c:v>
                </c:pt>
                <c:pt idx="99">
                  <c:v>133.80625000000001</c:v>
                </c:pt>
                <c:pt idx="100">
                  <c:v>132.11979166666666</c:v>
                </c:pt>
                <c:pt idx="101">
                  <c:v>132.21875</c:v>
                </c:pt>
                <c:pt idx="102">
                  <c:v>132.20572916666666</c:v>
                </c:pt>
                <c:pt idx="103">
                  <c:v>134.20833333333334</c:v>
                </c:pt>
                <c:pt idx="104">
                  <c:v>134.86145833333333</c:v>
                </c:pt>
                <c:pt idx="105">
                  <c:v>132.91250000000002</c:v>
                </c:pt>
                <c:pt idx="106">
                  <c:v>131.69583333333333</c:v>
                </c:pt>
                <c:pt idx="107">
                  <c:v>130.13854166666667</c:v>
                </c:pt>
                <c:pt idx="108">
                  <c:v>130.88854166666667</c:v>
                </c:pt>
                <c:pt idx="109">
                  <c:v>132.77395833333333</c:v>
                </c:pt>
                <c:pt idx="110">
                  <c:v>132.86197916666666</c:v>
                </c:pt>
                <c:pt idx="111">
                  <c:v>133.84270833333335</c:v>
                </c:pt>
                <c:pt idx="112">
                  <c:v>132.97552083333332</c:v>
                </c:pt>
                <c:pt idx="113">
                  <c:v>133.28854166666667</c:v>
                </c:pt>
                <c:pt idx="114">
                  <c:v>134.02135416666667</c:v>
                </c:pt>
                <c:pt idx="115">
                  <c:v>133.05364583333332</c:v>
                </c:pt>
                <c:pt idx="116">
                  <c:v>131.60520833333334</c:v>
                </c:pt>
                <c:pt idx="117">
                  <c:v>131.81302083333333</c:v>
                </c:pt>
                <c:pt idx="118">
                  <c:v>131.89010416666667</c:v>
                </c:pt>
                <c:pt idx="119">
                  <c:v>132.078125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8A-4B3A-907B-0D9096D4F339}"/>
            </c:ext>
          </c:extLst>
        </c:ser>
        <c:ser>
          <c:idx val="2"/>
          <c:order val="1"/>
          <c:tx>
            <c:strRef>
              <c:f>Indexadores!$F$11</c:f>
              <c:strCache>
                <c:ptCount val="1"/>
                <c:pt idx="0">
                  <c:v>PPI Switch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Indexadores!$F$60:$F$179</c:f>
              <c:numCache>
                <c:formatCode>0.0</c:formatCode>
                <c:ptCount val="120"/>
                <c:pt idx="0">
                  <c:v>100</c:v>
                </c:pt>
                <c:pt idx="1">
                  <c:v>100.20050125313284</c:v>
                </c:pt>
                <c:pt idx="2">
                  <c:v>100.20050125313284</c:v>
                </c:pt>
                <c:pt idx="3">
                  <c:v>100.20050125313284</c:v>
                </c:pt>
                <c:pt idx="4">
                  <c:v>100.20050125313284</c:v>
                </c:pt>
                <c:pt idx="5">
                  <c:v>100.30075187969925</c:v>
                </c:pt>
                <c:pt idx="6">
                  <c:v>99.248120300751879</c:v>
                </c:pt>
                <c:pt idx="7">
                  <c:v>99.44862155388472</c:v>
                </c:pt>
                <c:pt idx="8">
                  <c:v>99.849624060150362</c:v>
                </c:pt>
                <c:pt idx="9">
                  <c:v>99.598997493734331</c:v>
                </c:pt>
                <c:pt idx="10">
                  <c:v>99.699248120300751</c:v>
                </c:pt>
                <c:pt idx="11">
                  <c:v>100</c:v>
                </c:pt>
                <c:pt idx="12">
                  <c:v>100.20050125313284</c:v>
                </c:pt>
                <c:pt idx="13">
                  <c:v>99.598997493734331</c:v>
                </c:pt>
                <c:pt idx="14">
                  <c:v>99.699248120300751</c:v>
                </c:pt>
                <c:pt idx="15">
                  <c:v>99.498746867167924</c:v>
                </c:pt>
                <c:pt idx="16">
                  <c:v>99.849624060150362</c:v>
                </c:pt>
                <c:pt idx="17">
                  <c:v>99.799498746867172</c:v>
                </c:pt>
                <c:pt idx="18">
                  <c:v>100.15037593984964</c:v>
                </c:pt>
                <c:pt idx="19">
                  <c:v>100.75187969924812</c:v>
                </c:pt>
                <c:pt idx="20">
                  <c:v>100.40100250626567</c:v>
                </c:pt>
                <c:pt idx="21">
                  <c:v>100.55137844611528</c:v>
                </c:pt>
                <c:pt idx="22">
                  <c:v>99.949874686716797</c:v>
                </c:pt>
                <c:pt idx="23">
                  <c:v>100.05012531328322</c:v>
                </c:pt>
                <c:pt idx="24">
                  <c:v>99.699248120300751</c:v>
                </c:pt>
                <c:pt idx="25">
                  <c:v>99.749373433583955</c:v>
                </c:pt>
                <c:pt idx="26">
                  <c:v>100.6015037593985</c:v>
                </c:pt>
                <c:pt idx="27">
                  <c:v>100.50125313283209</c:v>
                </c:pt>
                <c:pt idx="28">
                  <c:v>100.40100250626567</c:v>
                </c:pt>
                <c:pt idx="29">
                  <c:v>100.45112781954887</c:v>
                </c:pt>
                <c:pt idx="30">
                  <c:v>100.40100250626567</c:v>
                </c:pt>
                <c:pt idx="31">
                  <c:v>100.40100250626567</c:v>
                </c:pt>
                <c:pt idx="32">
                  <c:v>100.85213032581453</c:v>
                </c:pt>
                <c:pt idx="33">
                  <c:v>100.45112781954887</c:v>
                </c:pt>
                <c:pt idx="34">
                  <c:v>100.95238095238095</c:v>
                </c:pt>
                <c:pt idx="35">
                  <c:v>101.10275689223056</c:v>
                </c:pt>
                <c:pt idx="36">
                  <c:v>101.50375939849626</c:v>
                </c:pt>
                <c:pt idx="37">
                  <c:v>101.75438596491229</c:v>
                </c:pt>
                <c:pt idx="38">
                  <c:v>102.50626566416041</c:v>
                </c:pt>
                <c:pt idx="39">
                  <c:v>102.60651629072682</c:v>
                </c:pt>
                <c:pt idx="40">
                  <c:v>102.45614035087721</c:v>
                </c:pt>
                <c:pt idx="41">
                  <c:v>102.65664160401002</c:v>
                </c:pt>
                <c:pt idx="42">
                  <c:v>102.80701754385963</c:v>
                </c:pt>
                <c:pt idx="43">
                  <c:v>102.80701754385963</c:v>
                </c:pt>
                <c:pt idx="44">
                  <c:v>103.20802005012533</c:v>
                </c:pt>
                <c:pt idx="45">
                  <c:v>102.90726817042608</c:v>
                </c:pt>
                <c:pt idx="46">
                  <c:v>103.05764411027569</c:v>
                </c:pt>
                <c:pt idx="47">
                  <c:v>103.35839598997494</c:v>
                </c:pt>
                <c:pt idx="48">
                  <c:v>104.3609022556391</c:v>
                </c:pt>
                <c:pt idx="49">
                  <c:v>104.3609022556391</c:v>
                </c:pt>
                <c:pt idx="50">
                  <c:v>105.31328320802005</c:v>
                </c:pt>
                <c:pt idx="51">
                  <c:v>105.31328320802005</c:v>
                </c:pt>
                <c:pt idx="52">
                  <c:v>105.36340852130326</c:v>
                </c:pt>
                <c:pt idx="53">
                  <c:v>105.41353383458647</c:v>
                </c:pt>
                <c:pt idx="54">
                  <c:v>105.81453634085211</c:v>
                </c:pt>
                <c:pt idx="55">
                  <c:v>106.31578947368421</c:v>
                </c:pt>
                <c:pt idx="56">
                  <c:v>107.61904761904762</c:v>
                </c:pt>
                <c:pt idx="57">
                  <c:v>107.66917293233082</c:v>
                </c:pt>
                <c:pt idx="58">
                  <c:v>107.66917293233082</c:v>
                </c:pt>
                <c:pt idx="59">
                  <c:v>107.66917293233082</c:v>
                </c:pt>
                <c:pt idx="60">
                  <c:v>108.8721804511278</c:v>
                </c:pt>
                <c:pt idx="61">
                  <c:v>110.07518796992481</c:v>
                </c:pt>
                <c:pt idx="62">
                  <c:v>109.47368421052633</c:v>
                </c:pt>
                <c:pt idx="63">
                  <c:v>109.47368421052633</c:v>
                </c:pt>
                <c:pt idx="64">
                  <c:v>109.47368421052633</c:v>
                </c:pt>
                <c:pt idx="65">
                  <c:v>109.72431077694236</c:v>
                </c:pt>
                <c:pt idx="66">
                  <c:v>110.57644110275689</c:v>
                </c:pt>
                <c:pt idx="67">
                  <c:v>109.47368421052633</c:v>
                </c:pt>
                <c:pt idx="68">
                  <c:v>109.67418546365914</c:v>
                </c:pt>
                <c:pt idx="69">
                  <c:v>109.9248120300752</c:v>
                </c:pt>
                <c:pt idx="70">
                  <c:v>110.47619047619048</c:v>
                </c:pt>
                <c:pt idx="71">
                  <c:v>110.82706766917292</c:v>
                </c:pt>
                <c:pt idx="72">
                  <c:v>111.02756892230576</c:v>
                </c:pt>
                <c:pt idx="73">
                  <c:v>111.72932330827068</c:v>
                </c:pt>
                <c:pt idx="74">
                  <c:v>111.77944862155388</c:v>
                </c:pt>
                <c:pt idx="75">
                  <c:v>112.98245614035088</c:v>
                </c:pt>
                <c:pt idx="76">
                  <c:v>113.38345864661655</c:v>
                </c:pt>
                <c:pt idx="77">
                  <c:v>113.83458646616542</c:v>
                </c:pt>
                <c:pt idx="78">
                  <c:v>116.06165413533836</c:v>
                </c:pt>
                <c:pt idx="79">
                  <c:v>117.07619047619049</c:v>
                </c:pt>
                <c:pt idx="80">
                  <c:v>120.29122807017542</c:v>
                </c:pt>
                <c:pt idx="81">
                  <c:v>120.50476190476192</c:v>
                </c:pt>
                <c:pt idx="82">
                  <c:v>120.96691729323308</c:v>
                </c:pt>
                <c:pt idx="83">
                  <c:v>122.0390977443609</c:v>
                </c:pt>
                <c:pt idx="84">
                  <c:v>122.90325814536341</c:v>
                </c:pt>
                <c:pt idx="85">
                  <c:v>130.25614035087719</c:v>
                </c:pt>
                <c:pt idx="86">
                  <c:v>131.02205513784463</c:v>
                </c:pt>
                <c:pt idx="87">
                  <c:v>131.87919799498746</c:v>
                </c:pt>
                <c:pt idx="88">
                  <c:v>132.87869674185464</c:v>
                </c:pt>
                <c:pt idx="89">
                  <c:v>137.51328320802006</c:v>
                </c:pt>
                <c:pt idx="90">
                  <c:v>139.43859649122808</c:v>
                </c:pt>
                <c:pt idx="91">
                  <c:v>143.59197994987468</c:v>
                </c:pt>
                <c:pt idx="92">
                  <c:v>144.00551378446116</c:v>
                </c:pt>
                <c:pt idx="93">
                  <c:v>144.38947368421054</c:v>
                </c:pt>
                <c:pt idx="94">
                  <c:v>145.17644110275688</c:v>
                </c:pt>
                <c:pt idx="95">
                  <c:v>145.95288220551376</c:v>
                </c:pt>
                <c:pt idx="96">
                  <c:v>146.24761904761905</c:v>
                </c:pt>
                <c:pt idx="97">
                  <c:v>146.39498746867167</c:v>
                </c:pt>
                <c:pt idx="98">
                  <c:v>146.68571428571425</c:v>
                </c:pt>
                <c:pt idx="99">
                  <c:v>147.84761904761905</c:v>
                </c:pt>
                <c:pt idx="100">
                  <c:v>148.1889724310777</c:v>
                </c:pt>
                <c:pt idx="101">
                  <c:v>149.35488721804512</c:v>
                </c:pt>
                <c:pt idx="102">
                  <c:v>150.87919799498749</c:v>
                </c:pt>
                <c:pt idx="103">
                  <c:v>151.72681704260651</c:v>
                </c:pt>
                <c:pt idx="104">
                  <c:v>151.97343358395992</c:v>
                </c:pt>
                <c:pt idx="105">
                  <c:v>153.17142857142858</c:v>
                </c:pt>
                <c:pt idx="106">
                  <c:v>155.25213032581453</c:v>
                </c:pt>
                <c:pt idx="107">
                  <c:v>155.61052631578946</c:v>
                </c:pt>
                <c:pt idx="108">
                  <c:v>156.36390977443611</c:v>
                </c:pt>
                <c:pt idx="109">
                  <c:v>157.39248120300749</c:v>
                </c:pt>
                <c:pt idx="110">
                  <c:v>158.87969924812029</c:v>
                </c:pt>
                <c:pt idx="111">
                  <c:v>159.20100250626567</c:v>
                </c:pt>
                <c:pt idx="112">
                  <c:v>160.66666666666666</c:v>
                </c:pt>
                <c:pt idx="113">
                  <c:v>163.6641604010025</c:v>
                </c:pt>
                <c:pt idx="114">
                  <c:v>164.66917293233081</c:v>
                </c:pt>
                <c:pt idx="115">
                  <c:v>163.98395989974938</c:v>
                </c:pt>
                <c:pt idx="116">
                  <c:v>163.82105263157894</c:v>
                </c:pt>
                <c:pt idx="117">
                  <c:v>163.45213032581455</c:v>
                </c:pt>
                <c:pt idx="118">
                  <c:v>163.44110275689223</c:v>
                </c:pt>
                <c:pt idx="119">
                  <c:v>165.70726817042606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8A-4B3A-907B-0D9096D4F339}"/>
            </c:ext>
          </c:extLst>
        </c:ser>
        <c:ser>
          <c:idx val="3"/>
          <c:order val="2"/>
          <c:tx>
            <c:strRef>
              <c:f>Indexadores!$G$11</c:f>
              <c:strCache>
                <c:ptCount val="1"/>
                <c:pt idx="0">
                  <c:v>PPI Ac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Indexadores!$G$60:$G$179</c:f>
              <c:numCache>
                <c:formatCode>0.0</c:formatCode>
                <c:ptCount val="120"/>
                <c:pt idx="0">
                  <c:v>100</c:v>
                </c:pt>
                <c:pt idx="1">
                  <c:v>97.19101123595506</c:v>
                </c:pt>
                <c:pt idx="2">
                  <c:v>95</c:v>
                </c:pt>
                <c:pt idx="3">
                  <c:v>91.966292134831448</c:v>
                </c:pt>
                <c:pt idx="4">
                  <c:v>89.999999999999986</c:v>
                </c:pt>
                <c:pt idx="5">
                  <c:v>89.719101123595507</c:v>
                </c:pt>
                <c:pt idx="6">
                  <c:v>89.325842696629209</c:v>
                </c:pt>
                <c:pt idx="7">
                  <c:v>88.426966292134836</c:v>
                </c:pt>
                <c:pt idx="8">
                  <c:v>87.13483146067415</c:v>
                </c:pt>
                <c:pt idx="9">
                  <c:v>85.168539325842701</c:v>
                </c:pt>
                <c:pt idx="10">
                  <c:v>82.022471910112358</c:v>
                </c:pt>
                <c:pt idx="11">
                  <c:v>79.831460674157299</c:v>
                </c:pt>
                <c:pt idx="12">
                  <c:v>78.483146067415717</c:v>
                </c:pt>
                <c:pt idx="13">
                  <c:v>77.865168539325836</c:v>
                </c:pt>
                <c:pt idx="14">
                  <c:v>77.921348314606732</c:v>
                </c:pt>
                <c:pt idx="15">
                  <c:v>80.168539325842687</c:v>
                </c:pt>
                <c:pt idx="16">
                  <c:v>83.202247191011239</c:v>
                </c:pt>
                <c:pt idx="17">
                  <c:v>85.168539325842701</c:v>
                </c:pt>
                <c:pt idx="18">
                  <c:v>86.853932584269657</c:v>
                </c:pt>
                <c:pt idx="19">
                  <c:v>88.539325842696627</c:v>
                </c:pt>
                <c:pt idx="20">
                  <c:v>87.640449438202253</c:v>
                </c:pt>
                <c:pt idx="21">
                  <c:v>86.516853932584269</c:v>
                </c:pt>
                <c:pt idx="22">
                  <c:v>86.235955056179776</c:v>
                </c:pt>
                <c:pt idx="23">
                  <c:v>87.303370786516851</c:v>
                </c:pt>
                <c:pt idx="24">
                  <c:v>89.662921348314612</c:v>
                </c:pt>
                <c:pt idx="25">
                  <c:v>91.797752808988761</c:v>
                </c:pt>
                <c:pt idx="26">
                  <c:v>93.31460674157303</c:v>
                </c:pt>
                <c:pt idx="27">
                  <c:v>93.988764044943835</c:v>
                </c:pt>
                <c:pt idx="28">
                  <c:v>95.674157303370791</c:v>
                </c:pt>
                <c:pt idx="29">
                  <c:v>96.348314606741567</c:v>
                </c:pt>
                <c:pt idx="30">
                  <c:v>98.426966292134821</c:v>
                </c:pt>
                <c:pt idx="31">
                  <c:v>94.719101123595507</c:v>
                </c:pt>
                <c:pt idx="32">
                  <c:v>96.067415730337075</c:v>
                </c:pt>
                <c:pt idx="33">
                  <c:v>95.112359550561806</c:v>
                </c:pt>
                <c:pt idx="34">
                  <c:v>93.988764044943835</c:v>
                </c:pt>
                <c:pt idx="35">
                  <c:v>94.55056179775282</c:v>
                </c:pt>
                <c:pt idx="36">
                  <c:v>95.112359550561806</c:v>
                </c:pt>
                <c:pt idx="37">
                  <c:v>98.089887640449433</c:v>
                </c:pt>
                <c:pt idx="38">
                  <c:v>99.831460674157299</c:v>
                </c:pt>
                <c:pt idx="39">
                  <c:v>102.24719101123596</c:v>
                </c:pt>
                <c:pt idx="40">
                  <c:v>106.12359550561798</c:v>
                </c:pt>
                <c:pt idx="41">
                  <c:v>108.37078651685394</c:v>
                </c:pt>
                <c:pt idx="42">
                  <c:v>110.3932584269663</c:v>
                </c:pt>
                <c:pt idx="43">
                  <c:v>112.58426966292134</c:v>
                </c:pt>
                <c:pt idx="44">
                  <c:v>114.32584269662922</c:v>
                </c:pt>
                <c:pt idx="45">
                  <c:v>113.59550561797754</c:v>
                </c:pt>
                <c:pt idx="46">
                  <c:v>115.28089887640449</c:v>
                </c:pt>
                <c:pt idx="47">
                  <c:v>114.55056179775281</c:v>
                </c:pt>
                <c:pt idx="48">
                  <c:v>113.31460674157303</c:v>
                </c:pt>
                <c:pt idx="49">
                  <c:v>109.71910112359551</c:v>
                </c:pt>
                <c:pt idx="50">
                  <c:v>109.94382022471909</c:v>
                </c:pt>
                <c:pt idx="51">
                  <c:v>107.75280898876404</c:v>
                </c:pt>
                <c:pt idx="52">
                  <c:v>106.3483146067416</c:v>
                </c:pt>
                <c:pt idx="53">
                  <c:v>103.70786516853931</c:v>
                </c:pt>
                <c:pt idx="54">
                  <c:v>100.44943820224719</c:v>
                </c:pt>
                <c:pt idx="55">
                  <c:v>98.595505617977537</c:v>
                </c:pt>
                <c:pt idx="56">
                  <c:v>97.865168539325836</c:v>
                </c:pt>
                <c:pt idx="57">
                  <c:v>96.573033707865179</c:v>
                </c:pt>
                <c:pt idx="58">
                  <c:v>93.82022471910112</c:v>
                </c:pt>
                <c:pt idx="59">
                  <c:v>91.966292134831448</c:v>
                </c:pt>
                <c:pt idx="60">
                  <c:v>91.910112359550553</c:v>
                </c:pt>
                <c:pt idx="61">
                  <c:v>92.078651685393268</c:v>
                </c:pt>
                <c:pt idx="62">
                  <c:v>92.921348314606746</c:v>
                </c:pt>
                <c:pt idx="63">
                  <c:v>92.471910112359552</c:v>
                </c:pt>
                <c:pt idx="64">
                  <c:v>90.224719101123597</c:v>
                </c:pt>
                <c:pt idx="65">
                  <c:v>89.831460674157299</c:v>
                </c:pt>
                <c:pt idx="66">
                  <c:v>89.269662921348313</c:v>
                </c:pt>
                <c:pt idx="67">
                  <c:v>87.808988764044955</c:v>
                </c:pt>
                <c:pt idx="68">
                  <c:v>87.471910112359538</c:v>
                </c:pt>
                <c:pt idx="69">
                  <c:v>88.876404494382015</c:v>
                </c:pt>
                <c:pt idx="70">
                  <c:v>90.842696629213478</c:v>
                </c:pt>
                <c:pt idx="71">
                  <c:v>96.404494382022463</c:v>
                </c:pt>
                <c:pt idx="72">
                  <c:v>101.96629213483146</c:v>
                </c:pt>
                <c:pt idx="73">
                  <c:v>112.80898876404495</c:v>
                </c:pt>
                <c:pt idx="74">
                  <c:v>130.61797752808988</c:v>
                </c:pt>
                <c:pt idx="75">
                  <c:v>152.69662921348313</c:v>
                </c:pt>
                <c:pt idx="76">
                  <c:v>158.25842696629212</c:v>
                </c:pt>
                <c:pt idx="77">
                  <c:v>168.42696629213484</c:v>
                </c:pt>
                <c:pt idx="78">
                  <c:v>184.14775280898877</c:v>
                </c:pt>
                <c:pt idx="79">
                  <c:v>194.19101123595507</c:v>
                </c:pt>
                <c:pt idx="80">
                  <c:v>203.51516853932586</c:v>
                </c:pt>
                <c:pt idx="81">
                  <c:v>211.37921348314609</c:v>
                </c:pt>
                <c:pt idx="82">
                  <c:v>216.74438202247194</c:v>
                </c:pt>
                <c:pt idx="83">
                  <c:v>217.22865168539323</c:v>
                </c:pt>
                <c:pt idx="84">
                  <c:v>218.31348314606745</c:v>
                </c:pt>
                <c:pt idx="85">
                  <c:v>198.93988764044943</c:v>
                </c:pt>
                <c:pt idx="86">
                  <c:v>187.96966292134832</c:v>
                </c:pt>
                <c:pt idx="87">
                  <c:v>194.41629213483145</c:v>
                </c:pt>
                <c:pt idx="88">
                  <c:v>214.21011235955058</c:v>
                </c:pt>
                <c:pt idx="89">
                  <c:v>211.80280898876407</c:v>
                </c:pt>
                <c:pt idx="90">
                  <c:v>204.10674157303373</c:v>
                </c:pt>
                <c:pt idx="91">
                  <c:v>191.65112359550562</c:v>
                </c:pt>
                <c:pt idx="92">
                  <c:v>178.60280898876405</c:v>
                </c:pt>
                <c:pt idx="93">
                  <c:v>168.88876404494383</c:v>
                </c:pt>
                <c:pt idx="94">
                  <c:v>163.21067415730337</c:v>
                </c:pt>
                <c:pt idx="95">
                  <c:v>158.06235955056181</c:v>
                </c:pt>
                <c:pt idx="96">
                  <c:v>153.74831460674159</c:v>
                </c:pt>
                <c:pt idx="97">
                  <c:v>159.80337078651687</c:v>
                </c:pt>
                <c:pt idx="98">
                  <c:v>161.44550561797752</c:v>
                </c:pt>
                <c:pt idx="99">
                  <c:v>164.52078651685392</c:v>
                </c:pt>
                <c:pt idx="100">
                  <c:v>174.64550561797753</c:v>
                </c:pt>
                <c:pt idx="101">
                  <c:v>175.3325842696629</c:v>
                </c:pt>
                <c:pt idx="102">
                  <c:v>165.89438202247189</c:v>
                </c:pt>
                <c:pt idx="103">
                  <c:v>162.81573033707866</c:v>
                </c:pt>
                <c:pt idx="104">
                  <c:v>156.42865168539325</c:v>
                </c:pt>
                <c:pt idx="105">
                  <c:v>151.72078651685393</c:v>
                </c:pt>
                <c:pt idx="106">
                  <c:v>146.82078651685393</c:v>
                </c:pt>
                <c:pt idx="107">
                  <c:v>147.47359550561796</c:v>
                </c:pt>
                <c:pt idx="108">
                  <c:v>156.89606741573033</c:v>
                </c:pt>
                <c:pt idx="109">
                  <c:v>164.26853932584271</c:v>
                </c:pt>
                <c:pt idx="110">
                  <c:v>150.0073033707865</c:v>
                </c:pt>
                <c:pt idx="111">
                  <c:v>145.8926966292135</c:v>
                </c:pt>
                <c:pt idx="112">
                  <c:v>147.44325842696631</c:v>
                </c:pt>
                <c:pt idx="113">
                  <c:v>145.2308988764045</c:v>
                </c:pt>
                <c:pt idx="114">
                  <c:v>140.8252808988764</c:v>
                </c:pt>
                <c:pt idx="115">
                  <c:v>137.09719101123594</c:v>
                </c:pt>
                <c:pt idx="116">
                  <c:v>134.34943820224717</c:v>
                </c:pt>
                <c:pt idx="117">
                  <c:v>136.43988764044943</c:v>
                </c:pt>
                <c:pt idx="118">
                  <c:v>138.59662921348314</c:v>
                </c:pt>
                <c:pt idx="119">
                  <c:v>133.22977528089888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68A-4B3A-907B-0D9096D4F339}"/>
            </c:ext>
          </c:extLst>
        </c:ser>
        <c:ser>
          <c:idx val="4"/>
          <c:order val="3"/>
          <c:tx>
            <c:strRef>
              <c:f>Indexadores!$H$11</c:f>
              <c:strCache>
                <c:ptCount val="1"/>
                <c:pt idx="0">
                  <c:v>PPI Al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Indexadores!$H$60:$H$179</c:f>
              <c:numCache>
                <c:formatCode>0.0</c:formatCode>
                <c:ptCount val="120"/>
                <c:pt idx="0">
                  <c:v>100</c:v>
                </c:pt>
                <c:pt idx="1">
                  <c:v>100.27412280701755</c:v>
                </c:pt>
                <c:pt idx="2">
                  <c:v>100</c:v>
                </c:pt>
                <c:pt idx="3">
                  <c:v>99.013157894736835</c:v>
                </c:pt>
                <c:pt idx="4">
                  <c:v>98.245614035087712</c:v>
                </c:pt>
                <c:pt idx="5">
                  <c:v>95.614035087719301</c:v>
                </c:pt>
                <c:pt idx="6">
                  <c:v>93.914473684210535</c:v>
                </c:pt>
                <c:pt idx="7">
                  <c:v>92.763157894736835</c:v>
                </c:pt>
                <c:pt idx="8">
                  <c:v>92.26973684210526</c:v>
                </c:pt>
                <c:pt idx="9">
                  <c:v>92.214912280701739</c:v>
                </c:pt>
                <c:pt idx="10">
                  <c:v>90.844298245614027</c:v>
                </c:pt>
                <c:pt idx="11">
                  <c:v>90.679824561403507</c:v>
                </c:pt>
                <c:pt idx="12">
                  <c:v>90.78947368421052</c:v>
                </c:pt>
                <c:pt idx="13">
                  <c:v>90.460526315789465</c:v>
                </c:pt>
                <c:pt idx="14">
                  <c:v>90.734649122807014</c:v>
                </c:pt>
                <c:pt idx="15">
                  <c:v>90.241228070175424</c:v>
                </c:pt>
                <c:pt idx="16">
                  <c:v>91.063596491228054</c:v>
                </c:pt>
                <c:pt idx="17">
                  <c:v>91.118421052631575</c:v>
                </c:pt>
                <c:pt idx="18">
                  <c:v>91.721491228070178</c:v>
                </c:pt>
                <c:pt idx="19">
                  <c:v>91.721491228070178</c:v>
                </c:pt>
                <c:pt idx="20">
                  <c:v>91.337719298245617</c:v>
                </c:pt>
                <c:pt idx="21">
                  <c:v>91.885964912280699</c:v>
                </c:pt>
                <c:pt idx="22">
                  <c:v>93.256578947368425</c:v>
                </c:pt>
                <c:pt idx="23">
                  <c:v>94.682017543859644</c:v>
                </c:pt>
                <c:pt idx="24">
                  <c:v>94.627192982456137</c:v>
                </c:pt>
                <c:pt idx="25">
                  <c:v>96.710526315789465</c:v>
                </c:pt>
                <c:pt idx="26">
                  <c:v>98.026315789473685</c:v>
                </c:pt>
                <c:pt idx="27">
                  <c:v>99.396929824561411</c:v>
                </c:pt>
                <c:pt idx="28">
                  <c:v>99.451754385964904</c:v>
                </c:pt>
                <c:pt idx="29">
                  <c:v>98.958333333333329</c:v>
                </c:pt>
                <c:pt idx="30">
                  <c:v>97.971491228070164</c:v>
                </c:pt>
                <c:pt idx="31">
                  <c:v>99.506578947368425</c:v>
                </c:pt>
                <c:pt idx="32">
                  <c:v>101.58991228070175</c:v>
                </c:pt>
                <c:pt idx="33">
                  <c:v>103.45394736842104</c:v>
                </c:pt>
                <c:pt idx="34">
                  <c:v>103.7828947368421</c:v>
                </c:pt>
                <c:pt idx="35">
                  <c:v>103.01535087719299</c:v>
                </c:pt>
                <c:pt idx="36">
                  <c:v>104.3859649122807</c:v>
                </c:pt>
                <c:pt idx="37">
                  <c:v>106.03070175438596</c:v>
                </c:pt>
                <c:pt idx="38">
                  <c:v>109.26535087719299</c:v>
                </c:pt>
                <c:pt idx="39">
                  <c:v>111.07456140350878</c:v>
                </c:pt>
                <c:pt idx="40">
                  <c:v>116.55701754385966</c:v>
                </c:pt>
                <c:pt idx="41">
                  <c:v>118.91447368421053</c:v>
                </c:pt>
                <c:pt idx="42">
                  <c:v>114.08991228070175</c:v>
                </c:pt>
                <c:pt idx="43">
                  <c:v>113.92543859649122</c:v>
                </c:pt>
                <c:pt idx="44">
                  <c:v>112.88377192982455</c:v>
                </c:pt>
                <c:pt idx="45">
                  <c:v>112.88377192982455</c:v>
                </c:pt>
                <c:pt idx="46">
                  <c:v>110.91008771929825</c:v>
                </c:pt>
                <c:pt idx="47">
                  <c:v>110.69078947368421</c:v>
                </c:pt>
                <c:pt idx="48">
                  <c:v>110.47149122807016</c:v>
                </c:pt>
                <c:pt idx="49">
                  <c:v>110.19736842105263</c:v>
                </c:pt>
                <c:pt idx="50">
                  <c:v>110.36184210526316</c:v>
                </c:pt>
                <c:pt idx="51">
                  <c:v>111.29385964912279</c:v>
                </c:pt>
                <c:pt idx="52">
                  <c:v>109.97807017543859</c:v>
                </c:pt>
                <c:pt idx="53">
                  <c:v>109.15570175438596</c:v>
                </c:pt>
                <c:pt idx="54">
                  <c:v>109.10087719298245</c:v>
                </c:pt>
                <c:pt idx="55">
                  <c:v>105.92105263157893</c:v>
                </c:pt>
                <c:pt idx="56">
                  <c:v>105.64692982456138</c:v>
                </c:pt>
                <c:pt idx="57">
                  <c:v>104.98903508771929</c:v>
                </c:pt>
                <c:pt idx="58">
                  <c:v>103.23464912280701</c:v>
                </c:pt>
                <c:pt idx="59">
                  <c:v>103.50877192982458</c:v>
                </c:pt>
                <c:pt idx="60">
                  <c:v>104.3859649122807</c:v>
                </c:pt>
                <c:pt idx="61">
                  <c:v>100.32894736842104</c:v>
                </c:pt>
                <c:pt idx="62">
                  <c:v>99.451754385964904</c:v>
                </c:pt>
                <c:pt idx="63">
                  <c:v>93.366228070175438</c:v>
                </c:pt>
                <c:pt idx="64">
                  <c:v>90.131578947368425</c:v>
                </c:pt>
                <c:pt idx="65">
                  <c:v>89.035087719298247</c:v>
                </c:pt>
                <c:pt idx="66">
                  <c:v>90.021929824561397</c:v>
                </c:pt>
                <c:pt idx="67">
                  <c:v>92.160087719298247</c:v>
                </c:pt>
                <c:pt idx="68">
                  <c:v>95.833333333333343</c:v>
                </c:pt>
                <c:pt idx="69">
                  <c:v>95.175438596491219</c:v>
                </c:pt>
                <c:pt idx="70">
                  <c:v>95.614035087719301</c:v>
                </c:pt>
                <c:pt idx="71">
                  <c:v>99.287280701754383</c:v>
                </c:pt>
                <c:pt idx="72">
                  <c:v>101.53508771929825</c:v>
                </c:pt>
                <c:pt idx="73">
                  <c:v>103.23464912280701</c:v>
                </c:pt>
                <c:pt idx="74">
                  <c:v>104.93421052631579</c:v>
                </c:pt>
                <c:pt idx="75">
                  <c:v>111.12938596491226</c:v>
                </c:pt>
                <c:pt idx="76">
                  <c:v>113.92543859649122</c:v>
                </c:pt>
                <c:pt idx="77">
                  <c:v>118.80482456140349</c:v>
                </c:pt>
                <c:pt idx="78">
                  <c:v>118.99396929824559</c:v>
                </c:pt>
                <c:pt idx="79">
                  <c:v>123.46381578947367</c:v>
                </c:pt>
                <c:pt idx="80">
                  <c:v>127.29934210526315</c:v>
                </c:pt>
                <c:pt idx="81">
                  <c:v>132.81524122807016</c:v>
                </c:pt>
                <c:pt idx="82">
                  <c:v>135.66831140350877</c:v>
                </c:pt>
                <c:pt idx="83">
                  <c:v>125.75274122807016</c:v>
                </c:pt>
                <c:pt idx="84">
                  <c:v>130.04769736842107</c:v>
                </c:pt>
                <c:pt idx="85">
                  <c:v>141.06907894736841</c:v>
                </c:pt>
                <c:pt idx="86">
                  <c:v>140.6343201754386</c:v>
                </c:pt>
                <c:pt idx="87">
                  <c:v>142.46217105263156</c:v>
                </c:pt>
                <c:pt idx="88">
                  <c:v>138.39473684210526</c:v>
                </c:pt>
                <c:pt idx="89">
                  <c:v>130.20120614035088</c:v>
                </c:pt>
                <c:pt idx="90">
                  <c:v>124.73903508771929</c:v>
                </c:pt>
                <c:pt idx="91">
                  <c:v>118.95065789473685</c:v>
                </c:pt>
                <c:pt idx="92">
                  <c:v>117.20559210526315</c:v>
                </c:pt>
                <c:pt idx="93">
                  <c:v>114.11129385964914</c:v>
                </c:pt>
                <c:pt idx="94">
                  <c:v>112.58278508771929</c:v>
                </c:pt>
                <c:pt idx="95">
                  <c:v>114.32510964912279</c:v>
                </c:pt>
                <c:pt idx="96">
                  <c:v>114.74287280701753</c:v>
                </c:pt>
                <c:pt idx="97">
                  <c:v>114.97752192982456</c:v>
                </c:pt>
                <c:pt idx="98">
                  <c:v>115.47203947368421</c:v>
                </c:pt>
                <c:pt idx="99">
                  <c:v>113.25109649122807</c:v>
                </c:pt>
                <c:pt idx="100">
                  <c:v>114.19517543859649</c:v>
                </c:pt>
                <c:pt idx="101">
                  <c:v>112.68585526315789</c:v>
                </c:pt>
                <c:pt idx="102">
                  <c:v>110.96162280701753</c:v>
                </c:pt>
                <c:pt idx="103">
                  <c:v>111.80921052631578</c:v>
                </c:pt>
                <c:pt idx="104">
                  <c:v>110.62280701754386</c:v>
                </c:pt>
                <c:pt idx="105">
                  <c:v>110.12225877192982</c:v>
                </c:pt>
                <c:pt idx="106">
                  <c:v>110.20394736842105</c:v>
                </c:pt>
                <c:pt idx="107">
                  <c:v>109.83552631578948</c:v>
                </c:pt>
                <c:pt idx="108">
                  <c:v>108.51315789473684</c:v>
                </c:pt>
                <c:pt idx="109">
                  <c:v>108.9830043859649</c:v>
                </c:pt>
                <c:pt idx="110">
                  <c:v>108.33881578947368</c:v>
                </c:pt>
                <c:pt idx="111">
                  <c:v>109.1765350877193</c:v>
                </c:pt>
                <c:pt idx="112">
                  <c:v>115.60910087719299</c:v>
                </c:pt>
                <c:pt idx="113">
                  <c:v>117.41008771929825</c:v>
                </c:pt>
                <c:pt idx="114">
                  <c:v>119.00054824561404</c:v>
                </c:pt>
                <c:pt idx="115">
                  <c:v>115.50932017543857</c:v>
                </c:pt>
                <c:pt idx="116">
                  <c:v>114.88596491228068</c:v>
                </c:pt>
                <c:pt idx="117">
                  <c:v>117.3108552631579</c:v>
                </c:pt>
                <c:pt idx="118">
                  <c:v>120.86239035087718</c:v>
                </c:pt>
                <c:pt idx="119">
                  <c:v>121.60307017543859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68A-4B3A-907B-0D9096D4F339}"/>
            </c:ext>
          </c:extLst>
        </c:ser>
        <c:ser>
          <c:idx val="6"/>
          <c:order val="4"/>
          <c:tx>
            <c:strRef>
              <c:f>Indexadores!$K$11</c:f>
              <c:strCache>
                <c:ptCount val="1"/>
                <c:pt idx="0">
                  <c:v>IPC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Indexadores!$K$60:$K$179</c:f>
              <c:numCache>
                <c:formatCode>0.0</c:formatCode>
                <c:ptCount val="120"/>
                <c:pt idx="0">
                  <c:v>100</c:v>
                </c:pt>
                <c:pt idx="1">
                  <c:v>100.3407912283301</c:v>
                </c:pt>
                <c:pt idx="2">
                  <c:v>100.97792265520818</c:v>
                </c:pt>
                <c:pt idx="3">
                  <c:v>101.55578604237665</c:v>
                </c:pt>
                <c:pt idx="4">
                  <c:v>101.7335901615054</c:v>
                </c:pt>
                <c:pt idx="5">
                  <c:v>102.2373684990369</c:v>
                </c:pt>
                <c:pt idx="6">
                  <c:v>102.66706178693141</c:v>
                </c:pt>
                <c:pt idx="7">
                  <c:v>103.36346125351905</c:v>
                </c:pt>
                <c:pt idx="8">
                  <c:v>103.88205660097792</c:v>
                </c:pt>
                <c:pt idx="9">
                  <c:v>104.31174988887241</c:v>
                </c:pt>
                <c:pt idx="10">
                  <c:v>104.28211586901762</c:v>
                </c:pt>
                <c:pt idx="11">
                  <c:v>104.29693287894501</c:v>
                </c:pt>
                <c:pt idx="12">
                  <c:v>104.78589420654913</c:v>
                </c:pt>
                <c:pt idx="13">
                  <c:v>105.06741739516966</c:v>
                </c:pt>
                <c:pt idx="14">
                  <c:v>105.46747666320937</c:v>
                </c:pt>
                <c:pt idx="15">
                  <c:v>105.8230849014669</c:v>
                </c:pt>
                <c:pt idx="16">
                  <c:v>106.06015706030523</c:v>
                </c:pt>
                <c:pt idx="17">
                  <c:v>106.53430137798192</c:v>
                </c:pt>
                <c:pt idx="18">
                  <c:v>106.78619054674768</c:v>
                </c:pt>
                <c:pt idx="19">
                  <c:v>106.84545858645724</c:v>
                </c:pt>
                <c:pt idx="20">
                  <c:v>107.097347755223</c:v>
                </c:pt>
                <c:pt idx="21">
                  <c:v>107.27515187435175</c:v>
                </c:pt>
                <c:pt idx="22">
                  <c:v>107.33441991406134</c:v>
                </c:pt>
                <c:pt idx="23">
                  <c:v>107.1121647651504</c:v>
                </c:pt>
                <c:pt idx="24">
                  <c:v>107.69002815231887</c:v>
                </c:pt>
                <c:pt idx="25">
                  <c:v>107.956734331012</c:v>
                </c:pt>
                <c:pt idx="26">
                  <c:v>108.37161060897911</c:v>
                </c:pt>
                <c:pt idx="27">
                  <c:v>108.62349977774485</c:v>
                </c:pt>
                <c:pt idx="28">
                  <c:v>108.75685286709145</c:v>
                </c:pt>
                <c:pt idx="29">
                  <c:v>108.34197658912433</c:v>
                </c:pt>
                <c:pt idx="30">
                  <c:v>108.59386575789007</c:v>
                </c:pt>
                <c:pt idx="31">
                  <c:v>108.81612090680102</c:v>
                </c:pt>
                <c:pt idx="32">
                  <c:v>108.65313379759962</c:v>
                </c:pt>
                <c:pt idx="33">
                  <c:v>109.29026522447769</c:v>
                </c:pt>
                <c:pt idx="34">
                  <c:v>109.39398429396947</c:v>
                </c:pt>
                <c:pt idx="35">
                  <c:v>109.54215439324346</c:v>
                </c:pt>
                <c:pt idx="36">
                  <c:v>110.04593273077492</c:v>
                </c:pt>
                <c:pt idx="37">
                  <c:v>110.10520077048452</c:v>
                </c:pt>
                <c:pt idx="38">
                  <c:v>110.32745591939546</c:v>
                </c:pt>
                <c:pt idx="39">
                  <c:v>110.68306415765299</c:v>
                </c:pt>
                <c:pt idx="40">
                  <c:v>110.97940435620093</c:v>
                </c:pt>
                <c:pt idx="41">
                  <c:v>111.09794043562009</c:v>
                </c:pt>
                <c:pt idx="42">
                  <c:v>111.49799970365981</c:v>
                </c:pt>
                <c:pt idx="43">
                  <c:v>111.69062083271595</c:v>
                </c:pt>
                <c:pt idx="44">
                  <c:v>112.06104608090087</c:v>
                </c:pt>
                <c:pt idx="45">
                  <c:v>112.47592235886796</c:v>
                </c:pt>
                <c:pt idx="46">
                  <c:v>112.47592235886796</c:v>
                </c:pt>
                <c:pt idx="47">
                  <c:v>112.35738627944882</c:v>
                </c:pt>
                <c:pt idx="48">
                  <c:v>112.47592235886796</c:v>
                </c:pt>
                <c:pt idx="49">
                  <c:v>112.53519039857758</c:v>
                </c:pt>
                <c:pt idx="50">
                  <c:v>113.06860275596384</c:v>
                </c:pt>
                <c:pt idx="51">
                  <c:v>113.36494295451178</c:v>
                </c:pt>
                <c:pt idx="52">
                  <c:v>114.04652541117201</c:v>
                </c:pt>
                <c:pt idx="53">
                  <c:v>114.10579345088161</c:v>
                </c:pt>
                <c:pt idx="54">
                  <c:v>114.35768261964738</c:v>
                </c:pt>
                <c:pt idx="55">
                  <c:v>114.5651207586309</c:v>
                </c:pt>
                <c:pt idx="56">
                  <c:v>114.57993776855831</c:v>
                </c:pt>
                <c:pt idx="57">
                  <c:v>115.51340939398429</c:v>
                </c:pt>
                <c:pt idx="58">
                  <c:v>115.61712846347606</c:v>
                </c:pt>
                <c:pt idx="59">
                  <c:v>115.72084753296782</c:v>
                </c:pt>
                <c:pt idx="60">
                  <c:v>116.38761297970071</c:v>
                </c:pt>
                <c:pt idx="61">
                  <c:v>116.90620832715959</c:v>
                </c:pt>
                <c:pt idx="62">
                  <c:v>117.29145058527189</c:v>
                </c:pt>
                <c:pt idx="63">
                  <c:v>117.24699955548969</c:v>
                </c:pt>
                <c:pt idx="64">
                  <c:v>117.18773151578013</c:v>
                </c:pt>
                <c:pt idx="65">
                  <c:v>117.09882945621573</c:v>
                </c:pt>
                <c:pt idx="66">
                  <c:v>117.21736553563491</c:v>
                </c:pt>
                <c:pt idx="67">
                  <c:v>117.38035264483626</c:v>
                </c:pt>
                <c:pt idx="68">
                  <c:v>118.12120314120611</c:v>
                </c:pt>
                <c:pt idx="69">
                  <c:v>118.93613868721293</c:v>
                </c:pt>
                <c:pt idx="70">
                  <c:v>118.77315157801156</c:v>
                </c:pt>
                <c:pt idx="71">
                  <c:v>119.17321084605128</c:v>
                </c:pt>
                <c:pt idx="72">
                  <c:v>120.00296340198548</c:v>
                </c:pt>
                <c:pt idx="73">
                  <c:v>120.22521855089643</c:v>
                </c:pt>
                <c:pt idx="74">
                  <c:v>120.68454585864575</c:v>
                </c:pt>
                <c:pt idx="75">
                  <c:v>121.12905615646761</c:v>
                </c:pt>
                <c:pt idx="76">
                  <c:v>121.45503037487035</c:v>
                </c:pt>
                <c:pt idx="77">
                  <c:v>121.55874944436214</c:v>
                </c:pt>
                <c:pt idx="78">
                  <c:v>122.53667209957031</c:v>
                </c:pt>
                <c:pt idx="79">
                  <c:v>122.9811823973922</c:v>
                </c:pt>
                <c:pt idx="80">
                  <c:v>124.43324937027707</c:v>
                </c:pt>
                <c:pt idx="81">
                  <c:v>126.09275448214549</c:v>
                </c:pt>
                <c:pt idx="82">
                  <c:v>126.72988590902357</c:v>
                </c:pt>
                <c:pt idx="83">
                  <c:v>127.72262557415914</c:v>
                </c:pt>
                <c:pt idx="84">
                  <c:v>129.24877759668098</c:v>
                </c:pt>
                <c:pt idx="85">
                  <c:v>129.6192028448659</c:v>
                </c:pt>
                <c:pt idx="86">
                  <c:v>132.03437546303155</c:v>
                </c:pt>
                <c:pt idx="87">
                  <c:v>133.87168469402874</c:v>
                </c:pt>
                <c:pt idx="88">
                  <c:v>135.47192176618759</c:v>
                </c:pt>
                <c:pt idx="89">
                  <c:v>136.7461846199437</c:v>
                </c:pt>
                <c:pt idx="90">
                  <c:v>138.62794488072308</c:v>
                </c:pt>
                <c:pt idx="91">
                  <c:v>140.3022670025189</c:v>
                </c:pt>
                <c:pt idx="92">
                  <c:v>141.51726181656542</c:v>
                </c:pt>
                <c:pt idx="93">
                  <c:v>142.24329530300787</c:v>
                </c:pt>
                <c:pt idx="94">
                  <c:v>143.63609423618314</c:v>
                </c:pt>
                <c:pt idx="95">
                  <c:v>144.03615350422282</c:v>
                </c:pt>
                <c:pt idx="96">
                  <c:v>145.20669728848719</c:v>
                </c:pt>
                <c:pt idx="97">
                  <c:v>145.10297821899542</c:v>
                </c:pt>
                <c:pt idx="98">
                  <c:v>146.68839828122685</c:v>
                </c:pt>
                <c:pt idx="99">
                  <c:v>147.13290857904875</c:v>
                </c:pt>
                <c:pt idx="100">
                  <c:v>147.29589568825011</c:v>
                </c:pt>
                <c:pt idx="101">
                  <c:v>147.07364053933915</c:v>
                </c:pt>
                <c:pt idx="102">
                  <c:v>147.59223588679805</c:v>
                </c:pt>
                <c:pt idx="103">
                  <c:v>147.75522299599939</c:v>
                </c:pt>
                <c:pt idx="104">
                  <c:v>148.74796266113498</c:v>
                </c:pt>
                <c:pt idx="105">
                  <c:v>149.41472810786783</c:v>
                </c:pt>
                <c:pt idx="106">
                  <c:v>150.5260038524226</c:v>
                </c:pt>
                <c:pt idx="107">
                  <c:v>149.7110683064158</c:v>
                </c:pt>
                <c:pt idx="108">
                  <c:v>150.71862498147874</c:v>
                </c:pt>
                <c:pt idx="109">
                  <c:v>151.60764557712253</c:v>
                </c:pt>
                <c:pt idx="110">
                  <c:v>152.17069195436358</c:v>
                </c:pt>
                <c:pt idx="111">
                  <c:v>152.97081049044303</c:v>
                </c:pt>
                <c:pt idx="112">
                  <c:v>153.38568676841012</c:v>
                </c:pt>
                <c:pt idx="113">
                  <c:v>153.23751666913617</c:v>
                </c:pt>
                <c:pt idx="114">
                  <c:v>154.37842643354568</c:v>
                </c:pt>
                <c:pt idx="115">
                  <c:v>154.76366869165804</c:v>
                </c:pt>
                <c:pt idx="116">
                  <c:v>154.89702178100461</c:v>
                </c:pt>
                <c:pt idx="117">
                  <c:v>156.40835679359904</c:v>
                </c:pt>
                <c:pt idx="118">
                  <c:v>156.80841606163875</c:v>
                </c:pt>
                <c:pt idx="119">
                  <c:v>156.49725885316343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68A-4B3A-907B-0D9096D4F339}"/>
            </c:ext>
          </c:extLst>
        </c:ser>
        <c:ser>
          <c:idx val="5"/>
          <c:order val="5"/>
          <c:tx>
            <c:strRef>
              <c:f>Indexadores!$J$11</c:f>
              <c:strCache>
                <c:ptCount val="1"/>
                <c:pt idx="0">
                  <c:v>CU</c:v>
                </c:pt>
              </c:strCache>
            </c:strRef>
          </c:tx>
          <c:spPr>
            <a:ln w="25400"/>
          </c:spPr>
          <c:marker>
            <c:spPr>
              <a:noFill/>
              <a:ln>
                <a:noFill/>
              </a:ln>
            </c:spPr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Indexadores!$J$60:$J$179</c:f>
              <c:numCache>
                <c:formatCode>0.0</c:formatCode>
                <c:ptCount val="120"/>
                <c:pt idx="0">
                  <c:v>100</c:v>
                </c:pt>
                <c:pt idx="1">
                  <c:v>98.04398503098993</c:v>
                </c:pt>
                <c:pt idx="2">
                  <c:v>101.891509729174</c:v>
                </c:pt>
                <c:pt idx="3">
                  <c:v>103.65625324275915</c:v>
                </c:pt>
                <c:pt idx="4">
                  <c:v>108.33538189913097</c:v>
                </c:pt>
                <c:pt idx="5">
                  <c:v>100.30571735529905</c:v>
                </c:pt>
                <c:pt idx="6">
                  <c:v>93.828562980354931</c:v>
                </c:pt>
                <c:pt idx="7">
                  <c:v>87.501213232967686</c:v>
                </c:pt>
                <c:pt idx="8">
                  <c:v>89.550203204230698</c:v>
                </c:pt>
                <c:pt idx="9">
                  <c:v>89.799912288606805</c:v>
                </c:pt>
                <c:pt idx="10">
                  <c:v>82.674958027055879</c:v>
                </c:pt>
                <c:pt idx="11">
                  <c:v>79.593062864034962</c:v>
                </c:pt>
                <c:pt idx="12">
                  <c:v>76.734483545668866</c:v>
                </c:pt>
                <c:pt idx="13">
                  <c:v>79.016639829972704</c:v>
                </c:pt>
                <c:pt idx="14">
                  <c:v>85.070310827105018</c:v>
                </c:pt>
                <c:pt idx="15">
                  <c:v>83.412273972818269</c:v>
                </c:pt>
                <c:pt idx="16">
                  <c:v>80.957442390377238</c:v>
                </c:pt>
                <c:pt idx="17">
                  <c:v>79.621197143676511</c:v>
                </c:pt>
                <c:pt idx="18">
                  <c:v>83.49251219798019</c:v>
                </c:pt>
                <c:pt idx="19">
                  <c:v>81.814699212506241</c:v>
                </c:pt>
                <c:pt idx="20">
                  <c:v>80.93735391315785</c:v>
                </c:pt>
                <c:pt idx="21">
                  <c:v>81.36654628233606</c:v>
                </c:pt>
                <c:pt idx="22">
                  <c:v>93.593632490650734</c:v>
                </c:pt>
                <c:pt idx="23">
                  <c:v>97.427992381995949</c:v>
                </c:pt>
                <c:pt idx="24">
                  <c:v>98.651868251518152</c:v>
                </c:pt>
                <c:pt idx="25">
                  <c:v>102.16161963680173</c:v>
                </c:pt>
                <c:pt idx="26">
                  <c:v>100.09779901319477</c:v>
                </c:pt>
                <c:pt idx="27">
                  <c:v>97.968189060508251</c:v>
                </c:pt>
                <c:pt idx="28">
                  <c:v>96.142711596216628</c:v>
                </c:pt>
                <c:pt idx="29">
                  <c:v>97.999319548384662</c:v>
                </c:pt>
                <c:pt idx="30">
                  <c:v>102.79859731181122</c:v>
                </c:pt>
                <c:pt idx="31">
                  <c:v>111.38870318439093</c:v>
                </c:pt>
                <c:pt idx="32">
                  <c:v>113.19427148122239</c:v>
                </c:pt>
                <c:pt idx="33">
                  <c:v>116.87724766229239</c:v>
                </c:pt>
                <c:pt idx="34">
                  <c:v>117.36182361032913</c:v>
                </c:pt>
                <c:pt idx="35">
                  <c:v>116.94209995327536</c:v>
                </c:pt>
                <c:pt idx="36">
                  <c:v>121.74171319947725</c:v>
                </c:pt>
                <c:pt idx="37">
                  <c:v>120.39203128920593</c:v>
                </c:pt>
                <c:pt idx="38">
                  <c:v>116.84932161333899</c:v>
                </c:pt>
                <c:pt idx="39">
                  <c:v>117.58503533963986</c:v>
                </c:pt>
                <c:pt idx="40">
                  <c:v>117.29636976402489</c:v>
                </c:pt>
                <c:pt idx="41">
                  <c:v>119.58364505274541</c:v>
                </c:pt>
                <c:pt idx="42">
                  <c:v>107.43398595530283</c:v>
                </c:pt>
                <c:pt idx="43">
                  <c:v>103.85011601341422</c:v>
                </c:pt>
                <c:pt idx="44">
                  <c:v>103.51095449592613</c:v>
                </c:pt>
                <c:pt idx="45">
                  <c:v>106.87877353050158</c:v>
                </c:pt>
                <c:pt idx="46">
                  <c:v>106.48515968806581</c:v>
                </c:pt>
                <c:pt idx="47">
                  <c:v>104.78654098633555</c:v>
                </c:pt>
                <c:pt idx="48">
                  <c:v>101.99781149546769</c:v>
                </c:pt>
                <c:pt idx="49">
                  <c:v>107.95013198933535</c:v>
                </c:pt>
                <c:pt idx="50">
                  <c:v>110.92173429787331</c:v>
                </c:pt>
                <c:pt idx="51">
                  <c:v>110.81988635463145</c:v>
                </c:pt>
                <c:pt idx="52">
                  <c:v>103.65340742335462</c:v>
                </c:pt>
                <c:pt idx="53">
                  <c:v>100.90427646834736</c:v>
                </c:pt>
                <c:pt idx="54">
                  <c:v>102.13235165674699</c:v>
                </c:pt>
                <c:pt idx="55">
                  <c:v>98.145451217970219</c:v>
                </c:pt>
                <c:pt idx="56">
                  <c:v>98.790249112156403</c:v>
                </c:pt>
                <c:pt idx="57">
                  <c:v>98.745803428610827</c:v>
                </c:pt>
                <c:pt idx="58">
                  <c:v>100.75409586871471</c:v>
                </c:pt>
                <c:pt idx="59">
                  <c:v>104.24000484020665</c:v>
                </c:pt>
                <c:pt idx="60">
                  <c:v>104.01268633899099</c:v>
                </c:pt>
                <c:pt idx="61">
                  <c:v>97.775321169807611</c:v>
                </c:pt>
                <c:pt idx="62">
                  <c:v>89.044532330648579</c:v>
                </c:pt>
                <c:pt idx="63">
                  <c:v>86.801829977560828</c:v>
                </c:pt>
                <c:pt idx="64">
                  <c:v>89.99253145931884</c:v>
                </c:pt>
                <c:pt idx="65">
                  <c:v>98.737115581566911</c:v>
                </c:pt>
                <c:pt idx="66">
                  <c:v>109.24935266284825</c:v>
                </c:pt>
                <c:pt idx="67">
                  <c:v>111.70711104329473</c:v>
                </c:pt>
                <c:pt idx="68">
                  <c:v>115.4161160603818</c:v>
                </c:pt>
                <c:pt idx="69">
                  <c:v>115.25042227448299</c:v>
                </c:pt>
                <c:pt idx="70">
                  <c:v>121.45169412438939</c:v>
                </c:pt>
                <c:pt idx="71">
                  <c:v>133.34697629953013</c:v>
                </c:pt>
                <c:pt idx="72">
                  <c:v>137.04827678115615</c:v>
                </c:pt>
                <c:pt idx="73">
                  <c:v>145.46925306148276</c:v>
                </c:pt>
                <c:pt idx="74">
                  <c:v>154.83555039246281</c:v>
                </c:pt>
                <c:pt idx="75">
                  <c:v>160.51955407629504</c:v>
                </c:pt>
                <c:pt idx="76">
                  <c:v>175.10772178390306</c:v>
                </c:pt>
                <c:pt idx="77">
                  <c:v>165.28037857264573</c:v>
                </c:pt>
                <c:pt idx="78">
                  <c:v>162.20530874884707</c:v>
                </c:pt>
                <c:pt idx="79">
                  <c:v>160.89165074762337</c:v>
                </c:pt>
                <c:pt idx="80">
                  <c:v>160.32212824719852</c:v>
                </c:pt>
                <c:pt idx="81">
                  <c:v>168.13582286231821</c:v>
                </c:pt>
                <c:pt idx="82">
                  <c:v>167.91190546234211</c:v>
                </c:pt>
                <c:pt idx="83">
                  <c:v>164.21222455273494</c:v>
                </c:pt>
                <c:pt idx="84">
                  <c:v>168.0915507043461</c:v>
                </c:pt>
                <c:pt idx="85">
                  <c:v>170.93594719917579</c:v>
                </c:pt>
                <c:pt idx="86">
                  <c:v>176.02957060865484</c:v>
                </c:pt>
                <c:pt idx="87">
                  <c:v>175.09323818270602</c:v>
                </c:pt>
                <c:pt idx="88">
                  <c:v>160.98825821854712</c:v>
                </c:pt>
                <c:pt idx="89">
                  <c:v>155.31952478517823</c:v>
                </c:pt>
                <c:pt idx="90">
                  <c:v>129.47044969383725</c:v>
                </c:pt>
                <c:pt idx="91">
                  <c:v>136.88453805005148</c:v>
                </c:pt>
                <c:pt idx="92">
                  <c:v>132.99390959942318</c:v>
                </c:pt>
                <c:pt idx="93">
                  <c:v>131.04251041066678</c:v>
                </c:pt>
                <c:pt idx="94">
                  <c:v>138.07057377619066</c:v>
                </c:pt>
                <c:pt idx="95">
                  <c:v>143.86974059893393</c:v>
                </c:pt>
                <c:pt idx="96">
                  <c:v>154.74627726911007</c:v>
                </c:pt>
                <c:pt idx="97">
                  <c:v>153.97964128562089</c:v>
                </c:pt>
                <c:pt idx="98">
                  <c:v>151.92521417972321</c:v>
                </c:pt>
                <c:pt idx="99">
                  <c:v>151.55178714566512</c:v>
                </c:pt>
                <c:pt idx="100">
                  <c:v>141.58374939945691</c:v>
                </c:pt>
                <c:pt idx="101">
                  <c:v>144.19647768536319</c:v>
                </c:pt>
                <c:pt idx="102">
                  <c:v>145.21154444817074</c:v>
                </c:pt>
                <c:pt idx="103">
                  <c:v>143.60404980924332</c:v>
                </c:pt>
                <c:pt idx="104">
                  <c:v>142.21275646645941</c:v>
                </c:pt>
                <c:pt idx="105">
                  <c:v>136.51799419707348</c:v>
                </c:pt>
                <c:pt idx="106">
                  <c:v>140.54656391022064</c:v>
                </c:pt>
                <c:pt idx="107">
                  <c:v>144.33193174799598</c:v>
                </c:pt>
                <c:pt idx="108">
                  <c:v>143.4754789276906</c:v>
                </c:pt>
                <c:pt idx="109">
                  <c:v>142.89848325923597</c:v>
                </c:pt>
                <c:pt idx="110">
                  <c:v>149.17250859790298</c:v>
                </c:pt>
                <c:pt idx="111">
                  <c:v>163.04504527224367</c:v>
                </c:pt>
                <c:pt idx="112">
                  <c:v>174.16370795923629</c:v>
                </c:pt>
                <c:pt idx="113">
                  <c:v>165.78191375339401</c:v>
                </c:pt>
                <c:pt idx="114">
                  <c:v>161.51709475618443</c:v>
                </c:pt>
                <c:pt idx="115">
                  <c:v>154.12603902775243</c:v>
                </c:pt>
                <c:pt idx="116">
                  <c:v>159.1259470591985</c:v>
                </c:pt>
                <c:pt idx="117">
                  <c:v>164.02186699866351</c:v>
                </c:pt>
                <c:pt idx="118">
                  <c:v>156.03584992073931</c:v>
                </c:pt>
                <c:pt idx="119">
                  <c:v>153.36622838348549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68A-4B3A-907B-0D9096D4F339}"/>
            </c:ext>
          </c:extLst>
        </c:ser>
        <c:ser>
          <c:idx val="1"/>
          <c:order val="6"/>
          <c:tx>
            <c:strRef>
              <c:f>Indexadores!$I$11</c:f>
              <c:strCache>
                <c:ptCount val="1"/>
                <c:pt idx="0">
                  <c:v>pvXchange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Indexadores!$I$60:$I$179</c:f>
              <c:numCache>
                <c:formatCode>0.0</c:formatCode>
                <c:ptCount val="120"/>
                <c:pt idx="22">
                  <c:v>100</c:v>
                </c:pt>
                <c:pt idx="23">
                  <c:v>92.603550295857985</c:v>
                </c:pt>
                <c:pt idx="24">
                  <c:v>91.568047337278102</c:v>
                </c:pt>
                <c:pt idx="25">
                  <c:v>88.609467455621299</c:v>
                </c:pt>
                <c:pt idx="26">
                  <c:v>87.130177514792877</c:v>
                </c:pt>
                <c:pt idx="27">
                  <c:v>85.650887573964482</c:v>
                </c:pt>
                <c:pt idx="28">
                  <c:v>88.461538461538453</c:v>
                </c:pt>
                <c:pt idx="29">
                  <c:v>88.017751479289927</c:v>
                </c:pt>
                <c:pt idx="30">
                  <c:v>90.384615384615373</c:v>
                </c:pt>
                <c:pt idx="31">
                  <c:v>92.603550295857985</c:v>
                </c:pt>
                <c:pt idx="32">
                  <c:v>95.414201183431942</c:v>
                </c:pt>
                <c:pt idx="33">
                  <c:v>92.307692307692307</c:v>
                </c:pt>
                <c:pt idx="34">
                  <c:v>92.15976331360946</c:v>
                </c:pt>
                <c:pt idx="35">
                  <c:v>87.42603550295857</c:v>
                </c:pt>
                <c:pt idx="36">
                  <c:v>88.017751479289927</c:v>
                </c:pt>
                <c:pt idx="37">
                  <c:v>87.42603550295857</c:v>
                </c:pt>
                <c:pt idx="38">
                  <c:v>85.355029585798803</c:v>
                </c:pt>
                <c:pt idx="39">
                  <c:v>81.360946745562131</c:v>
                </c:pt>
                <c:pt idx="40">
                  <c:v>76.627218934911241</c:v>
                </c:pt>
                <c:pt idx="41">
                  <c:v>73.81656804733727</c:v>
                </c:pt>
                <c:pt idx="42">
                  <c:v>70.266272189349095</c:v>
                </c:pt>
                <c:pt idx="43">
                  <c:v>67.751479289940832</c:v>
                </c:pt>
                <c:pt idx="44">
                  <c:v>63.165680473372774</c:v>
                </c:pt>
                <c:pt idx="45">
                  <c:v>61.242603550295847</c:v>
                </c:pt>
                <c:pt idx="46">
                  <c:v>61.538461538461533</c:v>
                </c:pt>
                <c:pt idx="47">
                  <c:v>61.390532544378694</c:v>
                </c:pt>
                <c:pt idx="48">
                  <c:v>59.171597633136095</c:v>
                </c:pt>
                <c:pt idx="49">
                  <c:v>58.727810650887569</c:v>
                </c:pt>
                <c:pt idx="50">
                  <c:v>58.57988165680473</c:v>
                </c:pt>
                <c:pt idx="51">
                  <c:v>58.136094674556219</c:v>
                </c:pt>
                <c:pt idx="52">
                  <c:v>56.213017751479285</c:v>
                </c:pt>
                <c:pt idx="53">
                  <c:v>56.80473372781065</c:v>
                </c:pt>
                <c:pt idx="54">
                  <c:v>54.733727810650876</c:v>
                </c:pt>
                <c:pt idx="55">
                  <c:v>55.917159763313606</c:v>
                </c:pt>
                <c:pt idx="56">
                  <c:v>52.071005917159752</c:v>
                </c:pt>
                <c:pt idx="57">
                  <c:v>53.994082840236679</c:v>
                </c:pt>
                <c:pt idx="58">
                  <c:v>52.366863905325431</c:v>
                </c:pt>
                <c:pt idx="59">
                  <c:v>54.289940828402358</c:v>
                </c:pt>
                <c:pt idx="60">
                  <c:v>49.278554495734781</c:v>
                </c:pt>
                <c:pt idx="61">
                  <c:v>53.253663271083987</c:v>
                </c:pt>
                <c:pt idx="62">
                  <c:v>55.578604329704064</c:v>
                </c:pt>
                <c:pt idx="63">
                  <c:v>54.656680263472758</c:v>
                </c:pt>
                <c:pt idx="64">
                  <c:v>53.170992484487989</c:v>
                </c:pt>
                <c:pt idx="65">
                  <c:v>53.275748169090122</c:v>
                </c:pt>
                <c:pt idx="66">
                  <c:v>52.511970958446931</c:v>
                </c:pt>
                <c:pt idx="67">
                  <c:v>52.453842367178297</c:v>
                </c:pt>
                <c:pt idx="68">
                  <c:v>52.341012430043335</c:v>
                </c:pt>
                <c:pt idx="69">
                  <c:v>52.237742156760056</c:v>
                </c:pt>
                <c:pt idx="70">
                  <c:v>52.444101580262313</c:v>
                </c:pt>
                <c:pt idx="71">
                  <c:v>55.721535830762967</c:v>
                </c:pt>
                <c:pt idx="72">
                  <c:v>57.631398508009546</c:v>
                </c:pt>
                <c:pt idx="73">
                  <c:v>59.058134429414132</c:v>
                </c:pt>
                <c:pt idx="74">
                  <c:v>56.396228869995809</c:v>
                </c:pt>
                <c:pt idx="75">
                  <c:v>58.399344255420829</c:v>
                </c:pt>
                <c:pt idx="76">
                  <c:v>59.250238859258388</c:v>
                </c:pt>
                <c:pt idx="77">
                  <c:v>60.723255406584343</c:v>
                </c:pt>
                <c:pt idx="78">
                  <c:v>59.47044913382539</c:v>
                </c:pt>
                <c:pt idx="79">
                  <c:v>60.944529397424816</c:v>
                </c:pt>
                <c:pt idx="80">
                  <c:v>59.255584540075255</c:v>
                </c:pt>
                <c:pt idx="81">
                  <c:v>60.066764036607346</c:v>
                </c:pt>
                <c:pt idx="82">
                  <c:v>60.754097212920257</c:v>
                </c:pt>
                <c:pt idx="83">
                  <c:v>61.846020125029241</c:v>
                </c:pt>
                <c:pt idx="84">
                  <c:v>61.98777317102163</c:v>
                </c:pt>
                <c:pt idx="85">
                  <c:v>62.101795315906635</c:v>
                </c:pt>
                <c:pt idx="86">
                  <c:v>61.957264289330048</c:v>
                </c:pt>
                <c:pt idx="87">
                  <c:v>62.453784199692223</c:v>
                </c:pt>
                <c:pt idx="88">
                  <c:v>67.202349428234456</c:v>
                </c:pt>
                <c:pt idx="89">
                  <c:v>67.268539671026801</c:v>
                </c:pt>
                <c:pt idx="90">
                  <c:v>66.311091856334798</c:v>
                </c:pt>
                <c:pt idx="91">
                  <c:v>65.917823844530687</c:v>
                </c:pt>
                <c:pt idx="92">
                  <c:v>62.979670748139881</c:v>
                </c:pt>
                <c:pt idx="93">
                  <c:v>62.578891914565119</c:v>
                </c:pt>
                <c:pt idx="94">
                  <c:v>64.884289253040549</c:v>
                </c:pt>
                <c:pt idx="95">
                  <c:v>64.129452293363059</c:v>
                </c:pt>
                <c:pt idx="96">
                  <c:v>63.717050661518002</c:v>
                </c:pt>
                <c:pt idx="97">
                  <c:v>61.806123256243239</c:v>
                </c:pt>
                <c:pt idx="98">
                  <c:v>61.727975368927524</c:v>
                </c:pt>
                <c:pt idx="99">
                  <c:v>59.97697839566105</c:v>
                </c:pt>
                <c:pt idx="100">
                  <c:v>56.294300873181633</c:v>
                </c:pt>
                <c:pt idx="101">
                  <c:v>56.032193857302644</c:v>
                </c:pt>
                <c:pt idx="102">
                  <c:v>52.315468628422003</c:v>
                </c:pt>
                <c:pt idx="103">
                  <c:v>50.049646019842264</c:v>
                </c:pt>
                <c:pt idx="104">
                  <c:v>44.268692188998976</c:v>
                </c:pt>
                <c:pt idx="105">
                  <c:v>42.186633855673655</c:v>
                </c:pt>
                <c:pt idx="106">
                  <c:v>39.984102625436911</c:v>
                </c:pt>
                <c:pt idx="107">
                  <c:v>38.728869579716338</c:v>
                </c:pt>
                <c:pt idx="108">
                  <c:v>37.114275588019218</c:v>
                </c:pt>
                <c:pt idx="109">
                  <c:v>35.1230819224143</c:v>
                </c:pt>
                <c:pt idx="110">
                  <c:v>33.776129817171743</c:v>
                </c:pt>
                <c:pt idx="111">
                  <c:v>33.334566664198064</c:v>
                </c:pt>
                <c:pt idx="112">
                  <c:v>30.370718231102195</c:v>
                </c:pt>
                <c:pt idx="113">
                  <c:v>30.278085003886833</c:v>
                </c:pt>
                <c:pt idx="114">
                  <c:v>25.644930664558647</c:v>
                </c:pt>
                <c:pt idx="115">
                  <c:v>24.438249973040346</c:v>
                </c:pt>
                <c:pt idx="116">
                  <c:v>22.967934757940757</c:v>
                </c:pt>
                <c:pt idx="117">
                  <c:v>20.97555394531101</c:v>
                </c:pt>
                <c:pt idx="118">
                  <c:v>19.643719502143288</c:v>
                </c:pt>
                <c:pt idx="119">
                  <c:v>19.387708856420183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68A-4B3A-907B-0D9096D4F339}"/>
            </c:ext>
          </c:extLst>
        </c:ser>
        <c:ser>
          <c:idx val="7"/>
          <c:order val="7"/>
          <c:tx>
            <c:v>NREL BAT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val>
            <c:numRef>
              <c:f>Indexadores!$L$60:$L$179</c:f>
              <c:numCache>
                <c:formatCode>0.0</c:formatCode>
                <c:ptCount val="120"/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93</c:v>
                </c:pt>
                <c:pt idx="49">
                  <c:v>93</c:v>
                </c:pt>
                <c:pt idx="50">
                  <c:v>93</c:v>
                </c:pt>
                <c:pt idx="51">
                  <c:v>93</c:v>
                </c:pt>
                <c:pt idx="52">
                  <c:v>93</c:v>
                </c:pt>
                <c:pt idx="53">
                  <c:v>93</c:v>
                </c:pt>
                <c:pt idx="54">
                  <c:v>93</c:v>
                </c:pt>
                <c:pt idx="55">
                  <c:v>93</c:v>
                </c:pt>
                <c:pt idx="56">
                  <c:v>93</c:v>
                </c:pt>
                <c:pt idx="57">
                  <c:v>93</c:v>
                </c:pt>
                <c:pt idx="58">
                  <c:v>93</c:v>
                </c:pt>
                <c:pt idx="59">
                  <c:v>93</c:v>
                </c:pt>
                <c:pt idx="60">
                  <c:v>87</c:v>
                </c:pt>
                <c:pt idx="61">
                  <c:v>87</c:v>
                </c:pt>
                <c:pt idx="62">
                  <c:v>87</c:v>
                </c:pt>
                <c:pt idx="63">
                  <c:v>87</c:v>
                </c:pt>
                <c:pt idx="64">
                  <c:v>87</c:v>
                </c:pt>
                <c:pt idx="65">
                  <c:v>87</c:v>
                </c:pt>
                <c:pt idx="66">
                  <c:v>87</c:v>
                </c:pt>
                <c:pt idx="67">
                  <c:v>87</c:v>
                </c:pt>
                <c:pt idx="68">
                  <c:v>87</c:v>
                </c:pt>
                <c:pt idx="69">
                  <c:v>87</c:v>
                </c:pt>
                <c:pt idx="70">
                  <c:v>87</c:v>
                </c:pt>
                <c:pt idx="71">
                  <c:v>87</c:v>
                </c:pt>
                <c:pt idx="72">
                  <c:v>81.78</c:v>
                </c:pt>
                <c:pt idx="73">
                  <c:v>81.78</c:v>
                </c:pt>
                <c:pt idx="74">
                  <c:v>81.78</c:v>
                </c:pt>
                <c:pt idx="75">
                  <c:v>81.78</c:v>
                </c:pt>
                <c:pt idx="76">
                  <c:v>81.78</c:v>
                </c:pt>
                <c:pt idx="77">
                  <c:v>81.78</c:v>
                </c:pt>
                <c:pt idx="78">
                  <c:v>81.78</c:v>
                </c:pt>
                <c:pt idx="79">
                  <c:v>81.78</c:v>
                </c:pt>
                <c:pt idx="80">
                  <c:v>81.78</c:v>
                </c:pt>
                <c:pt idx="81">
                  <c:v>81.78</c:v>
                </c:pt>
                <c:pt idx="82">
                  <c:v>81.78</c:v>
                </c:pt>
                <c:pt idx="83">
                  <c:v>81.78</c:v>
                </c:pt>
                <c:pt idx="84">
                  <c:v>76.559999999999988</c:v>
                </c:pt>
                <c:pt idx="85">
                  <c:v>76.559999999999988</c:v>
                </c:pt>
                <c:pt idx="86">
                  <c:v>76.559999999999988</c:v>
                </c:pt>
                <c:pt idx="87">
                  <c:v>76.559999999999988</c:v>
                </c:pt>
                <c:pt idx="88">
                  <c:v>76.559999999999988</c:v>
                </c:pt>
                <c:pt idx="89">
                  <c:v>76.559999999999988</c:v>
                </c:pt>
                <c:pt idx="90">
                  <c:v>76.559999999999988</c:v>
                </c:pt>
                <c:pt idx="91">
                  <c:v>76.559999999999988</c:v>
                </c:pt>
                <c:pt idx="92">
                  <c:v>76.559999999999988</c:v>
                </c:pt>
                <c:pt idx="93">
                  <c:v>76.559999999999988</c:v>
                </c:pt>
                <c:pt idx="94">
                  <c:v>76.559999999999988</c:v>
                </c:pt>
                <c:pt idx="95">
                  <c:v>76.559999999999988</c:v>
                </c:pt>
                <c:pt idx="96">
                  <c:v>73.497599999999991</c:v>
                </c:pt>
                <c:pt idx="97">
                  <c:v>73.497599999999991</c:v>
                </c:pt>
                <c:pt idx="98">
                  <c:v>73.497599999999991</c:v>
                </c:pt>
                <c:pt idx="99">
                  <c:v>73.497599999999991</c:v>
                </c:pt>
                <c:pt idx="100">
                  <c:v>73.497599999999991</c:v>
                </c:pt>
                <c:pt idx="101">
                  <c:v>73.497599999999991</c:v>
                </c:pt>
                <c:pt idx="102">
                  <c:v>73.497599999999991</c:v>
                </c:pt>
                <c:pt idx="103">
                  <c:v>73.497599999999991</c:v>
                </c:pt>
                <c:pt idx="104">
                  <c:v>73.497599999999991</c:v>
                </c:pt>
                <c:pt idx="105">
                  <c:v>73.497599999999991</c:v>
                </c:pt>
                <c:pt idx="106">
                  <c:v>73.497599999999991</c:v>
                </c:pt>
                <c:pt idx="107">
                  <c:v>73.497599999999991</c:v>
                </c:pt>
                <c:pt idx="108">
                  <c:v>70.435199999999995</c:v>
                </c:pt>
                <c:pt idx="109">
                  <c:v>70.435199999999995</c:v>
                </c:pt>
                <c:pt idx="110">
                  <c:v>70.435199999999995</c:v>
                </c:pt>
                <c:pt idx="111">
                  <c:v>70.435199999999995</c:v>
                </c:pt>
                <c:pt idx="112">
                  <c:v>70.435199999999995</c:v>
                </c:pt>
                <c:pt idx="113">
                  <c:v>70.435199999999995</c:v>
                </c:pt>
                <c:pt idx="114">
                  <c:v>70.435199999999995</c:v>
                </c:pt>
                <c:pt idx="115">
                  <c:v>70.435199999999995</c:v>
                </c:pt>
                <c:pt idx="116">
                  <c:v>70.435199999999995</c:v>
                </c:pt>
                <c:pt idx="117">
                  <c:v>70.435199999999995</c:v>
                </c:pt>
                <c:pt idx="118">
                  <c:v>70.435199999999995</c:v>
                </c:pt>
                <c:pt idx="119">
                  <c:v>70.435199999999995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58-4FA5-A7C8-EC0C76BA9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980608"/>
        <c:axId val="229380864"/>
      </c:lineChart>
      <c:dateAx>
        <c:axId val="228980608"/>
        <c:scaling>
          <c:orientation val="minMax"/>
        </c:scaling>
        <c:delete val="0"/>
        <c:axPos val="b"/>
        <c:numFmt formatCode="mmm\-yy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29380864"/>
        <c:crosses val="autoZero"/>
        <c:auto val="1"/>
        <c:lblOffset val="100"/>
        <c:baseTimeUnit val="months"/>
        <c:majorUnit val="4"/>
        <c:majorTimeUnit val="months"/>
        <c:minorUnit val="3"/>
        <c:minorTimeUnit val="months"/>
      </c:dateAx>
      <c:valAx>
        <c:axId val="229380864"/>
        <c:scaling>
          <c:orientation val="minMax"/>
          <c:max val="220"/>
          <c:min val="10"/>
        </c:scaling>
        <c:delete val="0"/>
        <c:axPos val="l"/>
        <c:majorGridlines>
          <c:spPr>
            <a:ln w="15875">
              <a:solidFill>
                <a:srgbClr val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Valores (0/1)</a:t>
                </a:r>
              </a:p>
            </c:rich>
          </c:tx>
          <c:overlay val="0"/>
        </c:title>
        <c:numFmt formatCode="0.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289806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8.7592969650887365E-2"/>
          <c:y val="0.924279230184753"/>
          <c:w val="0.70602975255756883"/>
          <c:h val="3.59170335949355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/>
            </a:pPr>
            <a:r>
              <a:rPr lang="es-CL" sz="1600" b="1"/>
              <a:t>Evolución</a:t>
            </a:r>
            <a:r>
              <a:rPr lang="es-CL" sz="1600" b="1" baseline="0"/>
              <a:t> Seis(6) Indexadores Periodo 2015 - 2024</a:t>
            </a:r>
          </a:p>
          <a:p>
            <a:pPr>
              <a:defRPr/>
            </a:pPr>
            <a:r>
              <a:rPr lang="es-CL" sz="1600" b="1" baseline="0"/>
              <a:t>Base 100 = Enero 2015</a:t>
            </a:r>
            <a:endParaRPr lang="es-CL" sz="1600" b="1"/>
          </a:p>
        </c:rich>
      </c:tx>
      <c:layout>
        <c:manualLayout>
          <c:xMode val="edge"/>
          <c:yMode val="edge"/>
          <c:x val="0.30250912080947723"/>
          <c:y val="1.188202552047014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449810631690819"/>
          <c:y val="9.2635372857863038E-2"/>
          <c:w val="0.79036037134720505"/>
          <c:h val="0.69600409914351169"/>
        </c:manualLayout>
      </c:layout>
      <c:lineChart>
        <c:grouping val="standard"/>
        <c:varyColors val="0"/>
        <c:ser>
          <c:idx val="0"/>
          <c:order val="0"/>
          <c:tx>
            <c:strRef>
              <c:f>Indexadores!$C$11</c:f>
              <c:strCache>
                <c:ptCount val="1"/>
                <c:pt idx="0">
                  <c:v>PPI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Indexadores!$C$60:$C$179</c:f>
              <c:numCache>
                <c:formatCode>0.0</c:formatCode>
                <c:ptCount val="120"/>
                <c:pt idx="0">
                  <c:v>100</c:v>
                </c:pt>
                <c:pt idx="1">
                  <c:v>99.53125</c:v>
                </c:pt>
                <c:pt idx="2">
                  <c:v>99.739583333333343</c:v>
                </c:pt>
                <c:pt idx="3">
                  <c:v>99.427083333333329</c:v>
                </c:pt>
                <c:pt idx="4">
                  <c:v>100.72916666666667</c:v>
                </c:pt>
                <c:pt idx="5">
                  <c:v>101.45833333333334</c:v>
                </c:pt>
                <c:pt idx="6">
                  <c:v>100.98958333333334</c:v>
                </c:pt>
                <c:pt idx="7">
                  <c:v>99.947916666666671</c:v>
                </c:pt>
                <c:pt idx="8">
                  <c:v>98.489583333333329</c:v>
                </c:pt>
                <c:pt idx="9">
                  <c:v>97.65625</c:v>
                </c:pt>
                <c:pt idx="10">
                  <c:v>96.71875</c:v>
                </c:pt>
                <c:pt idx="11">
                  <c:v>95.572916666666657</c:v>
                </c:pt>
                <c:pt idx="12">
                  <c:v>95.104166666666671</c:v>
                </c:pt>
                <c:pt idx="13">
                  <c:v>94.427083333333343</c:v>
                </c:pt>
                <c:pt idx="14">
                  <c:v>94.84375</c:v>
                </c:pt>
                <c:pt idx="15">
                  <c:v>95.416666666666657</c:v>
                </c:pt>
                <c:pt idx="16">
                  <c:v>96.510416666666671</c:v>
                </c:pt>
                <c:pt idx="17">
                  <c:v>97.708333333333329</c:v>
                </c:pt>
                <c:pt idx="18">
                  <c:v>97.760416666666657</c:v>
                </c:pt>
                <c:pt idx="19">
                  <c:v>97.1875</c:v>
                </c:pt>
                <c:pt idx="20">
                  <c:v>97.34375</c:v>
                </c:pt>
                <c:pt idx="21">
                  <c:v>97.239583333333329</c:v>
                </c:pt>
                <c:pt idx="22">
                  <c:v>97.03125</c:v>
                </c:pt>
                <c:pt idx="23">
                  <c:v>98.020833333333329</c:v>
                </c:pt>
                <c:pt idx="24">
                  <c:v>99.322916666666657</c:v>
                </c:pt>
                <c:pt idx="25">
                  <c:v>99.791666666666671</c:v>
                </c:pt>
                <c:pt idx="26">
                  <c:v>99.739583333333343</c:v>
                </c:pt>
                <c:pt idx="27">
                  <c:v>100.52083333333333</c:v>
                </c:pt>
                <c:pt idx="28">
                  <c:v>100.41666666666667</c:v>
                </c:pt>
                <c:pt idx="29">
                  <c:v>100.83333333333333</c:v>
                </c:pt>
                <c:pt idx="30">
                  <c:v>100.78125</c:v>
                </c:pt>
                <c:pt idx="31">
                  <c:v>100.93750000000001</c:v>
                </c:pt>
                <c:pt idx="32">
                  <c:v>101.45833333333334</c:v>
                </c:pt>
                <c:pt idx="33">
                  <c:v>101.51041666666667</c:v>
                </c:pt>
                <c:pt idx="34">
                  <c:v>102.03125</c:v>
                </c:pt>
                <c:pt idx="35">
                  <c:v>102.23958333333334</c:v>
                </c:pt>
                <c:pt idx="36">
                  <c:v>103.07291666666667</c:v>
                </c:pt>
                <c:pt idx="37">
                  <c:v>103.80208333333334</c:v>
                </c:pt>
                <c:pt idx="38">
                  <c:v>103.80208333333334</c:v>
                </c:pt>
                <c:pt idx="39">
                  <c:v>104.32291666666667</c:v>
                </c:pt>
                <c:pt idx="40">
                  <c:v>105.83333333333333</c:v>
                </c:pt>
                <c:pt idx="41">
                  <c:v>106.35416666666666</c:v>
                </c:pt>
                <c:pt idx="42">
                  <c:v>106.40625000000001</c:v>
                </c:pt>
                <c:pt idx="43">
                  <c:v>105.9375</c:v>
                </c:pt>
                <c:pt idx="44">
                  <c:v>106.04166666666666</c:v>
                </c:pt>
                <c:pt idx="45">
                  <c:v>106.5625</c:v>
                </c:pt>
                <c:pt idx="46">
                  <c:v>105.36458333333334</c:v>
                </c:pt>
                <c:pt idx="47">
                  <c:v>104.6875</c:v>
                </c:pt>
                <c:pt idx="48">
                  <c:v>103.69791666666666</c:v>
                </c:pt>
                <c:pt idx="49">
                  <c:v>103.74999999999999</c:v>
                </c:pt>
                <c:pt idx="50">
                  <c:v>104.58333333333334</c:v>
                </c:pt>
                <c:pt idx="51">
                  <c:v>105.26041666666666</c:v>
                </c:pt>
                <c:pt idx="52">
                  <c:v>105.05208333333333</c:v>
                </c:pt>
                <c:pt idx="53">
                  <c:v>104.32291666666667</c:v>
                </c:pt>
                <c:pt idx="54">
                  <c:v>104.53124999999999</c:v>
                </c:pt>
                <c:pt idx="55">
                  <c:v>103.74999999999999</c:v>
                </c:pt>
                <c:pt idx="56">
                  <c:v>103.33333333333334</c:v>
                </c:pt>
                <c:pt idx="57">
                  <c:v>103.4375</c:v>
                </c:pt>
                <c:pt idx="58">
                  <c:v>103.64583333333333</c:v>
                </c:pt>
                <c:pt idx="59">
                  <c:v>103.64583333333333</c:v>
                </c:pt>
                <c:pt idx="60">
                  <c:v>103.80208333333334</c:v>
                </c:pt>
                <c:pt idx="61">
                  <c:v>102.44791666666666</c:v>
                </c:pt>
                <c:pt idx="62">
                  <c:v>100.57291666666666</c:v>
                </c:pt>
                <c:pt idx="63">
                  <c:v>96.614583333333343</c:v>
                </c:pt>
                <c:pt idx="64">
                  <c:v>98.229166666666671</c:v>
                </c:pt>
                <c:pt idx="65">
                  <c:v>99.583333333333329</c:v>
                </c:pt>
                <c:pt idx="66">
                  <c:v>100.52083333333333</c:v>
                </c:pt>
                <c:pt idx="67">
                  <c:v>101.19791666666667</c:v>
                </c:pt>
                <c:pt idx="68">
                  <c:v>101.82291666666667</c:v>
                </c:pt>
                <c:pt idx="69">
                  <c:v>102.34375</c:v>
                </c:pt>
                <c:pt idx="70">
                  <c:v>103.28125000000001</c:v>
                </c:pt>
                <c:pt idx="71">
                  <c:v>104.42708333333333</c:v>
                </c:pt>
                <c:pt idx="72">
                  <c:v>106.66666666666667</c:v>
                </c:pt>
                <c:pt idx="73">
                  <c:v>109.6875</c:v>
                </c:pt>
                <c:pt idx="74">
                  <c:v>111.97916666666667</c:v>
                </c:pt>
                <c:pt idx="75">
                  <c:v>113.48958333333334</c:v>
                </c:pt>
                <c:pt idx="76">
                  <c:v>117.13541666666667</c:v>
                </c:pt>
                <c:pt idx="77">
                  <c:v>119.21875</c:v>
                </c:pt>
                <c:pt idx="78">
                  <c:v>120.75520833333333</c:v>
                </c:pt>
                <c:pt idx="79">
                  <c:v>121.57031249999999</c:v>
                </c:pt>
                <c:pt idx="80">
                  <c:v>122.74895833333332</c:v>
                </c:pt>
                <c:pt idx="81">
                  <c:v>125.2421875</c:v>
                </c:pt>
                <c:pt idx="82">
                  <c:v>126.71197916666668</c:v>
                </c:pt>
                <c:pt idx="83">
                  <c:v>125.69687499999999</c:v>
                </c:pt>
                <c:pt idx="84">
                  <c:v>128.36093750000001</c:v>
                </c:pt>
                <c:pt idx="85">
                  <c:v>131.59375</c:v>
                </c:pt>
                <c:pt idx="86">
                  <c:v>135.42395833333333</c:v>
                </c:pt>
                <c:pt idx="87">
                  <c:v>138.18229166666666</c:v>
                </c:pt>
                <c:pt idx="88">
                  <c:v>142.31822916666664</c:v>
                </c:pt>
                <c:pt idx="89">
                  <c:v>145.96406249999998</c:v>
                </c:pt>
                <c:pt idx="90">
                  <c:v>141.80937499999999</c:v>
                </c:pt>
                <c:pt idx="91">
                  <c:v>140.38854166666667</c:v>
                </c:pt>
                <c:pt idx="92">
                  <c:v>139.53020833333335</c:v>
                </c:pt>
                <c:pt idx="93">
                  <c:v>138.05260416666664</c:v>
                </c:pt>
                <c:pt idx="94">
                  <c:v>137.06093749999999</c:v>
                </c:pt>
                <c:pt idx="95">
                  <c:v>134.32135416666665</c:v>
                </c:pt>
                <c:pt idx="96">
                  <c:v>135.53489583333331</c:v>
                </c:pt>
                <c:pt idx="97">
                  <c:v>134.72343749999999</c:v>
                </c:pt>
                <c:pt idx="98">
                  <c:v>133.88645833333334</c:v>
                </c:pt>
                <c:pt idx="99">
                  <c:v>133.80625000000001</c:v>
                </c:pt>
                <c:pt idx="100">
                  <c:v>132.11979166666666</c:v>
                </c:pt>
                <c:pt idx="101">
                  <c:v>132.21875</c:v>
                </c:pt>
                <c:pt idx="102">
                  <c:v>132.20572916666666</c:v>
                </c:pt>
                <c:pt idx="103">
                  <c:v>134.20833333333334</c:v>
                </c:pt>
                <c:pt idx="104">
                  <c:v>134.86145833333333</c:v>
                </c:pt>
                <c:pt idx="105">
                  <c:v>132.91250000000002</c:v>
                </c:pt>
                <c:pt idx="106">
                  <c:v>131.69583333333333</c:v>
                </c:pt>
                <c:pt idx="107">
                  <c:v>130.13854166666667</c:v>
                </c:pt>
                <c:pt idx="108">
                  <c:v>130.88854166666667</c:v>
                </c:pt>
                <c:pt idx="109">
                  <c:v>132.77395833333333</c:v>
                </c:pt>
                <c:pt idx="110">
                  <c:v>132.86197916666666</c:v>
                </c:pt>
                <c:pt idx="111">
                  <c:v>133.84270833333335</c:v>
                </c:pt>
                <c:pt idx="112">
                  <c:v>132.97552083333332</c:v>
                </c:pt>
                <c:pt idx="113">
                  <c:v>133.28854166666667</c:v>
                </c:pt>
                <c:pt idx="114">
                  <c:v>134.02135416666667</c:v>
                </c:pt>
                <c:pt idx="115">
                  <c:v>133.05364583333332</c:v>
                </c:pt>
                <c:pt idx="116">
                  <c:v>131.60520833333334</c:v>
                </c:pt>
                <c:pt idx="117">
                  <c:v>131.81302083333333</c:v>
                </c:pt>
                <c:pt idx="118">
                  <c:v>131.89010416666667</c:v>
                </c:pt>
                <c:pt idx="119">
                  <c:v>132.078125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F8-46ED-B9EA-8D58E60C12DC}"/>
            </c:ext>
          </c:extLst>
        </c:ser>
        <c:ser>
          <c:idx val="2"/>
          <c:order val="1"/>
          <c:tx>
            <c:strRef>
              <c:f>Indexadores!$F$11</c:f>
              <c:strCache>
                <c:ptCount val="1"/>
                <c:pt idx="0">
                  <c:v>PPI Switch</c:v>
                </c:pt>
              </c:strCache>
            </c:strRef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Indexadores!$F$60:$F$179</c:f>
              <c:numCache>
                <c:formatCode>0.0</c:formatCode>
                <c:ptCount val="120"/>
                <c:pt idx="0">
                  <c:v>100</c:v>
                </c:pt>
                <c:pt idx="1">
                  <c:v>100.20050125313284</c:v>
                </c:pt>
                <c:pt idx="2">
                  <c:v>100.20050125313284</c:v>
                </c:pt>
                <c:pt idx="3">
                  <c:v>100.20050125313284</c:v>
                </c:pt>
                <c:pt idx="4">
                  <c:v>100.20050125313284</c:v>
                </c:pt>
                <c:pt idx="5">
                  <c:v>100.30075187969925</c:v>
                </c:pt>
                <c:pt idx="6">
                  <c:v>99.248120300751879</c:v>
                </c:pt>
                <c:pt idx="7">
                  <c:v>99.44862155388472</c:v>
                </c:pt>
                <c:pt idx="8">
                  <c:v>99.849624060150362</c:v>
                </c:pt>
                <c:pt idx="9">
                  <c:v>99.598997493734331</c:v>
                </c:pt>
                <c:pt idx="10">
                  <c:v>99.699248120300751</c:v>
                </c:pt>
                <c:pt idx="11">
                  <c:v>100</c:v>
                </c:pt>
                <c:pt idx="12">
                  <c:v>100.20050125313284</c:v>
                </c:pt>
                <c:pt idx="13">
                  <c:v>99.598997493734331</c:v>
                </c:pt>
                <c:pt idx="14">
                  <c:v>99.699248120300751</c:v>
                </c:pt>
                <c:pt idx="15">
                  <c:v>99.498746867167924</c:v>
                </c:pt>
                <c:pt idx="16">
                  <c:v>99.849624060150362</c:v>
                </c:pt>
                <c:pt idx="17">
                  <c:v>99.799498746867172</c:v>
                </c:pt>
                <c:pt idx="18">
                  <c:v>100.15037593984964</c:v>
                </c:pt>
                <c:pt idx="19">
                  <c:v>100.75187969924812</c:v>
                </c:pt>
                <c:pt idx="20">
                  <c:v>100.40100250626567</c:v>
                </c:pt>
                <c:pt idx="21">
                  <c:v>100.55137844611528</c:v>
                </c:pt>
                <c:pt idx="22">
                  <c:v>99.949874686716797</c:v>
                </c:pt>
                <c:pt idx="23">
                  <c:v>100.05012531328322</c:v>
                </c:pt>
                <c:pt idx="24">
                  <c:v>99.699248120300751</c:v>
                </c:pt>
                <c:pt idx="25">
                  <c:v>99.749373433583955</c:v>
                </c:pt>
                <c:pt idx="26">
                  <c:v>100.6015037593985</c:v>
                </c:pt>
                <c:pt idx="27">
                  <c:v>100.50125313283209</c:v>
                </c:pt>
                <c:pt idx="28">
                  <c:v>100.40100250626567</c:v>
                </c:pt>
                <c:pt idx="29">
                  <c:v>100.45112781954887</c:v>
                </c:pt>
                <c:pt idx="30">
                  <c:v>100.40100250626567</c:v>
                </c:pt>
                <c:pt idx="31">
                  <c:v>100.40100250626567</c:v>
                </c:pt>
                <c:pt idx="32">
                  <c:v>100.85213032581453</c:v>
                </c:pt>
                <c:pt idx="33">
                  <c:v>100.45112781954887</c:v>
                </c:pt>
                <c:pt idx="34">
                  <c:v>100.95238095238095</c:v>
                </c:pt>
                <c:pt idx="35">
                  <c:v>101.10275689223056</c:v>
                </c:pt>
                <c:pt idx="36">
                  <c:v>101.50375939849626</c:v>
                </c:pt>
                <c:pt idx="37">
                  <c:v>101.75438596491229</c:v>
                </c:pt>
                <c:pt idx="38">
                  <c:v>102.50626566416041</c:v>
                </c:pt>
                <c:pt idx="39">
                  <c:v>102.60651629072682</c:v>
                </c:pt>
                <c:pt idx="40">
                  <c:v>102.45614035087721</c:v>
                </c:pt>
                <c:pt idx="41">
                  <c:v>102.65664160401002</c:v>
                </c:pt>
                <c:pt idx="42">
                  <c:v>102.80701754385963</c:v>
                </c:pt>
                <c:pt idx="43">
                  <c:v>102.80701754385963</c:v>
                </c:pt>
                <c:pt idx="44">
                  <c:v>103.20802005012533</c:v>
                </c:pt>
                <c:pt idx="45">
                  <c:v>102.90726817042608</c:v>
                </c:pt>
                <c:pt idx="46">
                  <c:v>103.05764411027569</c:v>
                </c:pt>
                <c:pt idx="47">
                  <c:v>103.35839598997494</c:v>
                </c:pt>
                <c:pt idx="48">
                  <c:v>104.3609022556391</c:v>
                </c:pt>
                <c:pt idx="49">
                  <c:v>104.3609022556391</c:v>
                </c:pt>
                <c:pt idx="50">
                  <c:v>105.31328320802005</c:v>
                </c:pt>
                <c:pt idx="51">
                  <c:v>105.31328320802005</c:v>
                </c:pt>
                <c:pt idx="52">
                  <c:v>105.36340852130326</c:v>
                </c:pt>
                <c:pt idx="53">
                  <c:v>105.41353383458647</c:v>
                </c:pt>
                <c:pt idx="54">
                  <c:v>105.81453634085211</c:v>
                </c:pt>
                <c:pt idx="55">
                  <c:v>106.31578947368421</c:v>
                </c:pt>
                <c:pt idx="56">
                  <c:v>107.61904761904762</c:v>
                </c:pt>
                <c:pt idx="57">
                  <c:v>107.66917293233082</c:v>
                </c:pt>
                <c:pt idx="58">
                  <c:v>107.66917293233082</c:v>
                </c:pt>
                <c:pt idx="59">
                  <c:v>107.66917293233082</c:v>
                </c:pt>
                <c:pt idx="60">
                  <c:v>108.8721804511278</c:v>
                </c:pt>
                <c:pt idx="61">
                  <c:v>110.07518796992481</c:v>
                </c:pt>
                <c:pt idx="62">
                  <c:v>109.47368421052633</c:v>
                </c:pt>
                <c:pt idx="63">
                  <c:v>109.47368421052633</c:v>
                </c:pt>
                <c:pt idx="64">
                  <c:v>109.47368421052633</c:v>
                </c:pt>
                <c:pt idx="65">
                  <c:v>109.72431077694236</c:v>
                </c:pt>
                <c:pt idx="66">
                  <c:v>110.57644110275689</c:v>
                </c:pt>
                <c:pt idx="67">
                  <c:v>109.47368421052633</c:v>
                </c:pt>
                <c:pt idx="68">
                  <c:v>109.67418546365914</c:v>
                </c:pt>
                <c:pt idx="69">
                  <c:v>109.9248120300752</c:v>
                </c:pt>
                <c:pt idx="70">
                  <c:v>110.47619047619048</c:v>
                </c:pt>
                <c:pt idx="71">
                  <c:v>110.82706766917292</c:v>
                </c:pt>
                <c:pt idx="72">
                  <c:v>111.02756892230576</c:v>
                </c:pt>
                <c:pt idx="73">
                  <c:v>111.72932330827068</c:v>
                </c:pt>
                <c:pt idx="74">
                  <c:v>111.77944862155388</c:v>
                </c:pt>
                <c:pt idx="75">
                  <c:v>112.98245614035088</c:v>
                </c:pt>
                <c:pt idx="76">
                  <c:v>113.38345864661655</c:v>
                </c:pt>
                <c:pt idx="77">
                  <c:v>113.83458646616542</c:v>
                </c:pt>
                <c:pt idx="78">
                  <c:v>116.06165413533836</c:v>
                </c:pt>
                <c:pt idx="79">
                  <c:v>117.07619047619049</c:v>
                </c:pt>
                <c:pt idx="80">
                  <c:v>120.29122807017542</c:v>
                </c:pt>
                <c:pt idx="81">
                  <c:v>120.50476190476192</c:v>
                </c:pt>
                <c:pt idx="82">
                  <c:v>120.96691729323308</c:v>
                </c:pt>
                <c:pt idx="83">
                  <c:v>122.0390977443609</c:v>
                </c:pt>
                <c:pt idx="84">
                  <c:v>122.90325814536341</c:v>
                </c:pt>
                <c:pt idx="85">
                  <c:v>130.25614035087719</c:v>
                </c:pt>
                <c:pt idx="86">
                  <c:v>131.02205513784463</c:v>
                </c:pt>
                <c:pt idx="87">
                  <c:v>131.87919799498746</c:v>
                </c:pt>
                <c:pt idx="88">
                  <c:v>132.87869674185464</c:v>
                </c:pt>
                <c:pt idx="89">
                  <c:v>137.51328320802006</c:v>
                </c:pt>
                <c:pt idx="90">
                  <c:v>139.43859649122808</c:v>
                </c:pt>
                <c:pt idx="91">
                  <c:v>143.59197994987468</c:v>
                </c:pt>
                <c:pt idx="92">
                  <c:v>144.00551378446116</c:v>
                </c:pt>
                <c:pt idx="93">
                  <c:v>144.38947368421054</c:v>
                </c:pt>
                <c:pt idx="94">
                  <c:v>145.17644110275688</c:v>
                </c:pt>
                <c:pt idx="95">
                  <c:v>145.95288220551376</c:v>
                </c:pt>
                <c:pt idx="96">
                  <c:v>146.24761904761905</c:v>
                </c:pt>
                <c:pt idx="97">
                  <c:v>146.39498746867167</c:v>
                </c:pt>
                <c:pt idx="98">
                  <c:v>146.68571428571425</c:v>
                </c:pt>
                <c:pt idx="99">
                  <c:v>147.84761904761905</c:v>
                </c:pt>
                <c:pt idx="100">
                  <c:v>148.1889724310777</c:v>
                </c:pt>
                <c:pt idx="101">
                  <c:v>149.35488721804512</c:v>
                </c:pt>
                <c:pt idx="102">
                  <c:v>150.87919799498749</c:v>
                </c:pt>
                <c:pt idx="103">
                  <c:v>151.72681704260651</c:v>
                </c:pt>
                <c:pt idx="104">
                  <c:v>151.97343358395992</c:v>
                </c:pt>
                <c:pt idx="105">
                  <c:v>153.17142857142858</c:v>
                </c:pt>
                <c:pt idx="106">
                  <c:v>155.25213032581453</c:v>
                </c:pt>
                <c:pt idx="107">
                  <c:v>155.61052631578946</c:v>
                </c:pt>
                <c:pt idx="108">
                  <c:v>156.36390977443611</c:v>
                </c:pt>
                <c:pt idx="109">
                  <c:v>157.39248120300749</c:v>
                </c:pt>
                <c:pt idx="110">
                  <c:v>158.87969924812029</c:v>
                </c:pt>
                <c:pt idx="111">
                  <c:v>159.20100250626567</c:v>
                </c:pt>
                <c:pt idx="112">
                  <c:v>160.66666666666666</c:v>
                </c:pt>
                <c:pt idx="113">
                  <c:v>163.6641604010025</c:v>
                </c:pt>
                <c:pt idx="114">
                  <c:v>164.66917293233081</c:v>
                </c:pt>
                <c:pt idx="115">
                  <c:v>163.98395989974938</c:v>
                </c:pt>
                <c:pt idx="116">
                  <c:v>163.82105263157894</c:v>
                </c:pt>
                <c:pt idx="117">
                  <c:v>163.45213032581455</c:v>
                </c:pt>
                <c:pt idx="118">
                  <c:v>163.44110275689223</c:v>
                </c:pt>
                <c:pt idx="119">
                  <c:v>165.70726817042606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F8-46ED-B9EA-8D58E60C12DC}"/>
            </c:ext>
          </c:extLst>
        </c:ser>
        <c:ser>
          <c:idx val="3"/>
          <c:order val="2"/>
          <c:tx>
            <c:strRef>
              <c:f>Indexadores!$G$11</c:f>
              <c:strCache>
                <c:ptCount val="1"/>
                <c:pt idx="0">
                  <c:v>PPI Ac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Indexadores!$G$60:$G$179</c:f>
              <c:numCache>
                <c:formatCode>0.0</c:formatCode>
                <c:ptCount val="120"/>
                <c:pt idx="0">
                  <c:v>100</c:v>
                </c:pt>
                <c:pt idx="1">
                  <c:v>97.19101123595506</c:v>
                </c:pt>
                <c:pt idx="2">
                  <c:v>95</c:v>
                </c:pt>
                <c:pt idx="3">
                  <c:v>91.966292134831448</c:v>
                </c:pt>
                <c:pt idx="4">
                  <c:v>89.999999999999986</c:v>
                </c:pt>
                <c:pt idx="5">
                  <c:v>89.719101123595507</c:v>
                </c:pt>
                <c:pt idx="6">
                  <c:v>89.325842696629209</c:v>
                </c:pt>
                <c:pt idx="7">
                  <c:v>88.426966292134836</c:v>
                </c:pt>
                <c:pt idx="8">
                  <c:v>87.13483146067415</c:v>
                </c:pt>
                <c:pt idx="9">
                  <c:v>85.168539325842701</c:v>
                </c:pt>
                <c:pt idx="10">
                  <c:v>82.022471910112358</c:v>
                </c:pt>
                <c:pt idx="11">
                  <c:v>79.831460674157299</c:v>
                </c:pt>
                <c:pt idx="12">
                  <c:v>78.483146067415717</c:v>
                </c:pt>
                <c:pt idx="13">
                  <c:v>77.865168539325836</c:v>
                </c:pt>
                <c:pt idx="14">
                  <c:v>77.921348314606732</c:v>
                </c:pt>
                <c:pt idx="15">
                  <c:v>80.168539325842687</c:v>
                </c:pt>
                <c:pt idx="16">
                  <c:v>83.202247191011239</c:v>
                </c:pt>
                <c:pt idx="17">
                  <c:v>85.168539325842701</c:v>
                </c:pt>
                <c:pt idx="18">
                  <c:v>86.853932584269657</c:v>
                </c:pt>
                <c:pt idx="19">
                  <c:v>88.539325842696627</c:v>
                </c:pt>
                <c:pt idx="20">
                  <c:v>87.640449438202253</c:v>
                </c:pt>
                <c:pt idx="21">
                  <c:v>86.516853932584269</c:v>
                </c:pt>
                <c:pt idx="22">
                  <c:v>86.235955056179776</c:v>
                </c:pt>
                <c:pt idx="23">
                  <c:v>87.303370786516851</c:v>
                </c:pt>
                <c:pt idx="24">
                  <c:v>89.662921348314612</c:v>
                </c:pt>
                <c:pt idx="25">
                  <c:v>91.797752808988761</c:v>
                </c:pt>
                <c:pt idx="26">
                  <c:v>93.31460674157303</c:v>
                </c:pt>
                <c:pt idx="27">
                  <c:v>93.988764044943835</c:v>
                </c:pt>
                <c:pt idx="28">
                  <c:v>95.674157303370791</c:v>
                </c:pt>
                <c:pt idx="29">
                  <c:v>96.348314606741567</c:v>
                </c:pt>
                <c:pt idx="30">
                  <c:v>98.426966292134821</c:v>
                </c:pt>
                <c:pt idx="31">
                  <c:v>94.719101123595507</c:v>
                </c:pt>
                <c:pt idx="32">
                  <c:v>96.067415730337075</c:v>
                </c:pt>
                <c:pt idx="33">
                  <c:v>95.112359550561806</c:v>
                </c:pt>
                <c:pt idx="34">
                  <c:v>93.988764044943835</c:v>
                </c:pt>
                <c:pt idx="35">
                  <c:v>94.55056179775282</c:v>
                </c:pt>
                <c:pt idx="36">
                  <c:v>95.112359550561806</c:v>
                </c:pt>
                <c:pt idx="37">
                  <c:v>98.089887640449433</c:v>
                </c:pt>
                <c:pt idx="38">
                  <c:v>99.831460674157299</c:v>
                </c:pt>
                <c:pt idx="39">
                  <c:v>102.24719101123596</c:v>
                </c:pt>
                <c:pt idx="40">
                  <c:v>106.12359550561798</c:v>
                </c:pt>
                <c:pt idx="41">
                  <c:v>108.37078651685394</c:v>
                </c:pt>
                <c:pt idx="42">
                  <c:v>110.3932584269663</c:v>
                </c:pt>
                <c:pt idx="43">
                  <c:v>112.58426966292134</c:v>
                </c:pt>
                <c:pt idx="44">
                  <c:v>114.32584269662922</c:v>
                </c:pt>
                <c:pt idx="45">
                  <c:v>113.59550561797754</c:v>
                </c:pt>
                <c:pt idx="46">
                  <c:v>115.28089887640449</c:v>
                </c:pt>
                <c:pt idx="47">
                  <c:v>114.55056179775281</c:v>
                </c:pt>
                <c:pt idx="48">
                  <c:v>113.31460674157303</c:v>
                </c:pt>
                <c:pt idx="49">
                  <c:v>109.71910112359551</c:v>
                </c:pt>
                <c:pt idx="50">
                  <c:v>109.94382022471909</c:v>
                </c:pt>
                <c:pt idx="51">
                  <c:v>107.75280898876404</c:v>
                </c:pt>
                <c:pt idx="52">
                  <c:v>106.3483146067416</c:v>
                </c:pt>
                <c:pt idx="53">
                  <c:v>103.70786516853931</c:v>
                </c:pt>
                <c:pt idx="54">
                  <c:v>100.44943820224719</c:v>
                </c:pt>
                <c:pt idx="55">
                  <c:v>98.595505617977537</c:v>
                </c:pt>
                <c:pt idx="56">
                  <c:v>97.865168539325836</c:v>
                </c:pt>
                <c:pt idx="57">
                  <c:v>96.573033707865179</c:v>
                </c:pt>
                <c:pt idx="58">
                  <c:v>93.82022471910112</c:v>
                </c:pt>
                <c:pt idx="59">
                  <c:v>91.966292134831448</c:v>
                </c:pt>
                <c:pt idx="60">
                  <c:v>91.910112359550553</c:v>
                </c:pt>
                <c:pt idx="61">
                  <c:v>92.078651685393268</c:v>
                </c:pt>
                <c:pt idx="62">
                  <c:v>92.921348314606746</c:v>
                </c:pt>
                <c:pt idx="63">
                  <c:v>92.471910112359552</c:v>
                </c:pt>
                <c:pt idx="64">
                  <c:v>90.224719101123597</c:v>
                </c:pt>
                <c:pt idx="65">
                  <c:v>89.831460674157299</c:v>
                </c:pt>
                <c:pt idx="66">
                  <c:v>89.269662921348313</c:v>
                </c:pt>
                <c:pt idx="67">
                  <c:v>87.808988764044955</c:v>
                </c:pt>
                <c:pt idx="68">
                  <c:v>87.471910112359538</c:v>
                </c:pt>
                <c:pt idx="69">
                  <c:v>88.876404494382015</c:v>
                </c:pt>
                <c:pt idx="70">
                  <c:v>90.842696629213478</c:v>
                </c:pt>
                <c:pt idx="71">
                  <c:v>96.404494382022463</c:v>
                </c:pt>
                <c:pt idx="72">
                  <c:v>101.96629213483146</c:v>
                </c:pt>
                <c:pt idx="73">
                  <c:v>112.80898876404495</c:v>
                </c:pt>
                <c:pt idx="74">
                  <c:v>130.61797752808988</c:v>
                </c:pt>
                <c:pt idx="75">
                  <c:v>152.69662921348313</c:v>
                </c:pt>
                <c:pt idx="76">
                  <c:v>158.25842696629212</c:v>
                </c:pt>
                <c:pt idx="77">
                  <c:v>168.42696629213484</c:v>
                </c:pt>
                <c:pt idx="78">
                  <c:v>184.14775280898877</c:v>
                </c:pt>
                <c:pt idx="79">
                  <c:v>194.19101123595507</c:v>
                </c:pt>
                <c:pt idx="80">
                  <c:v>203.51516853932586</c:v>
                </c:pt>
                <c:pt idx="81">
                  <c:v>211.37921348314609</c:v>
                </c:pt>
                <c:pt idx="82">
                  <c:v>216.74438202247194</c:v>
                </c:pt>
                <c:pt idx="83">
                  <c:v>217.22865168539323</c:v>
                </c:pt>
                <c:pt idx="84">
                  <c:v>218.31348314606745</c:v>
                </c:pt>
                <c:pt idx="85">
                  <c:v>198.93988764044943</c:v>
                </c:pt>
                <c:pt idx="86">
                  <c:v>187.96966292134832</c:v>
                </c:pt>
                <c:pt idx="87">
                  <c:v>194.41629213483145</c:v>
                </c:pt>
                <c:pt idx="88">
                  <c:v>214.21011235955058</c:v>
                </c:pt>
                <c:pt idx="89">
                  <c:v>211.80280898876407</c:v>
                </c:pt>
                <c:pt idx="90">
                  <c:v>204.10674157303373</c:v>
                </c:pt>
                <c:pt idx="91">
                  <c:v>191.65112359550562</c:v>
                </c:pt>
                <c:pt idx="92">
                  <c:v>178.60280898876405</c:v>
                </c:pt>
                <c:pt idx="93">
                  <c:v>168.88876404494383</c:v>
                </c:pt>
                <c:pt idx="94">
                  <c:v>163.21067415730337</c:v>
                </c:pt>
                <c:pt idx="95">
                  <c:v>158.06235955056181</c:v>
                </c:pt>
                <c:pt idx="96">
                  <c:v>153.74831460674159</c:v>
                </c:pt>
                <c:pt idx="97">
                  <c:v>159.80337078651687</c:v>
                </c:pt>
                <c:pt idx="98">
                  <c:v>161.44550561797752</c:v>
                </c:pt>
                <c:pt idx="99">
                  <c:v>164.52078651685392</c:v>
                </c:pt>
                <c:pt idx="100">
                  <c:v>174.64550561797753</c:v>
                </c:pt>
                <c:pt idx="101">
                  <c:v>175.3325842696629</c:v>
                </c:pt>
                <c:pt idx="102">
                  <c:v>165.89438202247189</c:v>
                </c:pt>
                <c:pt idx="103">
                  <c:v>162.81573033707866</c:v>
                </c:pt>
                <c:pt idx="104">
                  <c:v>156.42865168539325</c:v>
                </c:pt>
                <c:pt idx="105">
                  <c:v>151.72078651685393</c:v>
                </c:pt>
                <c:pt idx="106">
                  <c:v>146.82078651685393</c:v>
                </c:pt>
                <c:pt idx="107">
                  <c:v>147.47359550561796</c:v>
                </c:pt>
                <c:pt idx="108">
                  <c:v>156.89606741573033</c:v>
                </c:pt>
                <c:pt idx="109">
                  <c:v>164.26853932584271</c:v>
                </c:pt>
                <c:pt idx="110">
                  <c:v>150.0073033707865</c:v>
                </c:pt>
                <c:pt idx="111">
                  <c:v>145.8926966292135</c:v>
                </c:pt>
                <c:pt idx="112">
                  <c:v>147.44325842696631</c:v>
                </c:pt>
                <c:pt idx="113">
                  <c:v>145.2308988764045</c:v>
                </c:pt>
                <c:pt idx="114">
                  <c:v>140.8252808988764</c:v>
                </c:pt>
                <c:pt idx="115">
                  <c:v>137.09719101123594</c:v>
                </c:pt>
                <c:pt idx="116">
                  <c:v>134.34943820224717</c:v>
                </c:pt>
                <c:pt idx="117">
                  <c:v>136.43988764044943</c:v>
                </c:pt>
                <c:pt idx="118">
                  <c:v>138.59662921348314</c:v>
                </c:pt>
                <c:pt idx="119">
                  <c:v>133.22977528089888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F8-46ED-B9EA-8D58E60C12DC}"/>
            </c:ext>
          </c:extLst>
        </c:ser>
        <c:ser>
          <c:idx val="4"/>
          <c:order val="3"/>
          <c:tx>
            <c:strRef>
              <c:f>Indexadores!$H$11</c:f>
              <c:strCache>
                <c:ptCount val="1"/>
                <c:pt idx="0">
                  <c:v>PPI Al</c:v>
                </c:pt>
              </c:strCache>
            </c:strRef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Indexadores!$H$60:$H$179</c:f>
              <c:numCache>
                <c:formatCode>0.0</c:formatCode>
                <c:ptCount val="120"/>
                <c:pt idx="0">
                  <c:v>100</c:v>
                </c:pt>
                <c:pt idx="1">
                  <c:v>100.27412280701755</c:v>
                </c:pt>
                <c:pt idx="2">
                  <c:v>100</c:v>
                </c:pt>
                <c:pt idx="3">
                  <c:v>99.013157894736835</c:v>
                </c:pt>
                <c:pt idx="4">
                  <c:v>98.245614035087712</c:v>
                </c:pt>
                <c:pt idx="5">
                  <c:v>95.614035087719301</c:v>
                </c:pt>
                <c:pt idx="6">
                  <c:v>93.914473684210535</c:v>
                </c:pt>
                <c:pt idx="7">
                  <c:v>92.763157894736835</c:v>
                </c:pt>
                <c:pt idx="8">
                  <c:v>92.26973684210526</c:v>
                </c:pt>
                <c:pt idx="9">
                  <c:v>92.214912280701739</c:v>
                </c:pt>
                <c:pt idx="10">
                  <c:v>90.844298245614027</c:v>
                </c:pt>
                <c:pt idx="11">
                  <c:v>90.679824561403507</c:v>
                </c:pt>
                <c:pt idx="12">
                  <c:v>90.78947368421052</c:v>
                </c:pt>
                <c:pt idx="13">
                  <c:v>90.460526315789465</c:v>
                </c:pt>
                <c:pt idx="14">
                  <c:v>90.734649122807014</c:v>
                </c:pt>
                <c:pt idx="15">
                  <c:v>90.241228070175424</c:v>
                </c:pt>
                <c:pt idx="16">
                  <c:v>91.063596491228054</c:v>
                </c:pt>
                <c:pt idx="17">
                  <c:v>91.118421052631575</c:v>
                </c:pt>
                <c:pt idx="18">
                  <c:v>91.721491228070178</c:v>
                </c:pt>
                <c:pt idx="19">
                  <c:v>91.721491228070178</c:v>
                </c:pt>
                <c:pt idx="20">
                  <c:v>91.337719298245617</c:v>
                </c:pt>
                <c:pt idx="21">
                  <c:v>91.885964912280699</c:v>
                </c:pt>
                <c:pt idx="22">
                  <c:v>93.256578947368425</c:v>
                </c:pt>
                <c:pt idx="23">
                  <c:v>94.682017543859644</c:v>
                </c:pt>
                <c:pt idx="24">
                  <c:v>94.627192982456137</c:v>
                </c:pt>
                <c:pt idx="25">
                  <c:v>96.710526315789465</c:v>
                </c:pt>
                <c:pt idx="26">
                  <c:v>98.026315789473685</c:v>
                </c:pt>
                <c:pt idx="27">
                  <c:v>99.396929824561411</c:v>
                </c:pt>
                <c:pt idx="28">
                  <c:v>99.451754385964904</c:v>
                </c:pt>
                <c:pt idx="29">
                  <c:v>98.958333333333329</c:v>
                </c:pt>
                <c:pt idx="30">
                  <c:v>97.971491228070164</c:v>
                </c:pt>
                <c:pt idx="31">
                  <c:v>99.506578947368425</c:v>
                </c:pt>
                <c:pt idx="32">
                  <c:v>101.58991228070175</c:v>
                </c:pt>
                <c:pt idx="33">
                  <c:v>103.45394736842104</c:v>
                </c:pt>
                <c:pt idx="34">
                  <c:v>103.7828947368421</c:v>
                </c:pt>
                <c:pt idx="35">
                  <c:v>103.01535087719299</c:v>
                </c:pt>
                <c:pt idx="36">
                  <c:v>104.3859649122807</c:v>
                </c:pt>
                <c:pt idx="37">
                  <c:v>106.03070175438596</c:v>
                </c:pt>
                <c:pt idx="38">
                  <c:v>109.26535087719299</c:v>
                </c:pt>
                <c:pt idx="39">
                  <c:v>111.07456140350878</c:v>
                </c:pt>
                <c:pt idx="40">
                  <c:v>116.55701754385966</c:v>
                </c:pt>
                <c:pt idx="41">
                  <c:v>118.91447368421053</c:v>
                </c:pt>
                <c:pt idx="42">
                  <c:v>114.08991228070175</c:v>
                </c:pt>
                <c:pt idx="43">
                  <c:v>113.92543859649122</c:v>
                </c:pt>
                <c:pt idx="44">
                  <c:v>112.88377192982455</c:v>
                </c:pt>
                <c:pt idx="45">
                  <c:v>112.88377192982455</c:v>
                </c:pt>
                <c:pt idx="46">
                  <c:v>110.91008771929825</c:v>
                </c:pt>
                <c:pt idx="47">
                  <c:v>110.69078947368421</c:v>
                </c:pt>
                <c:pt idx="48">
                  <c:v>110.47149122807016</c:v>
                </c:pt>
                <c:pt idx="49">
                  <c:v>110.19736842105263</c:v>
                </c:pt>
                <c:pt idx="50">
                  <c:v>110.36184210526316</c:v>
                </c:pt>
                <c:pt idx="51">
                  <c:v>111.29385964912279</c:v>
                </c:pt>
                <c:pt idx="52">
                  <c:v>109.97807017543859</c:v>
                </c:pt>
                <c:pt idx="53">
                  <c:v>109.15570175438596</c:v>
                </c:pt>
                <c:pt idx="54">
                  <c:v>109.10087719298245</c:v>
                </c:pt>
                <c:pt idx="55">
                  <c:v>105.92105263157893</c:v>
                </c:pt>
                <c:pt idx="56">
                  <c:v>105.64692982456138</c:v>
                </c:pt>
                <c:pt idx="57">
                  <c:v>104.98903508771929</c:v>
                </c:pt>
                <c:pt idx="58">
                  <c:v>103.23464912280701</c:v>
                </c:pt>
                <c:pt idx="59">
                  <c:v>103.50877192982458</c:v>
                </c:pt>
                <c:pt idx="60">
                  <c:v>104.3859649122807</c:v>
                </c:pt>
                <c:pt idx="61">
                  <c:v>100.32894736842104</c:v>
                </c:pt>
                <c:pt idx="62">
                  <c:v>99.451754385964904</c:v>
                </c:pt>
                <c:pt idx="63">
                  <c:v>93.366228070175438</c:v>
                </c:pt>
                <c:pt idx="64">
                  <c:v>90.131578947368425</c:v>
                </c:pt>
                <c:pt idx="65">
                  <c:v>89.035087719298247</c:v>
                </c:pt>
                <c:pt idx="66">
                  <c:v>90.021929824561397</c:v>
                </c:pt>
                <c:pt idx="67">
                  <c:v>92.160087719298247</c:v>
                </c:pt>
                <c:pt idx="68">
                  <c:v>95.833333333333343</c:v>
                </c:pt>
                <c:pt idx="69">
                  <c:v>95.175438596491219</c:v>
                </c:pt>
                <c:pt idx="70">
                  <c:v>95.614035087719301</c:v>
                </c:pt>
                <c:pt idx="71">
                  <c:v>99.287280701754383</c:v>
                </c:pt>
                <c:pt idx="72">
                  <c:v>101.53508771929825</c:v>
                </c:pt>
                <c:pt idx="73">
                  <c:v>103.23464912280701</c:v>
                </c:pt>
                <c:pt idx="74">
                  <c:v>104.93421052631579</c:v>
                </c:pt>
                <c:pt idx="75">
                  <c:v>111.12938596491226</c:v>
                </c:pt>
                <c:pt idx="76">
                  <c:v>113.92543859649122</c:v>
                </c:pt>
                <c:pt idx="77">
                  <c:v>118.80482456140349</c:v>
                </c:pt>
                <c:pt idx="78">
                  <c:v>118.99396929824559</c:v>
                </c:pt>
                <c:pt idx="79">
                  <c:v>123.46381578947367</c:v>
                </c:pt>
                <c:pt idx="80">
                  <c:v>127.29934210526315</c:v>
                </c:pt>
                <c:pt idx="81">
                  <c:v>132.81524122807016</c:v>
                </c:pt>
                <c:pt idx="82">
                  <c:v>135.66831140350877</c:v>
                </c:pt>
                <c:pt idx="83">
                  <c:v>125.75274122807016</c:v>
                </c:pt>
                <c:pt idx="84">
                  <c:v>130.04769736842107</c:v>
                </c:pt>
                <c:pt idx="85">
                  <c:v>141.06907894736841</c:v>
                </c:pt>
                <c:pt idx="86">
                  <c:v>140.6343201754386</c:v>
                </c:pt>
                <c:pt idx="87">
                  <c:v>142.46217105263156</c:v>
                </c:pt>
                <c:pt idx="88">
                  <c:v>138.39473684210526</c:v>
                </c:pt>
                <c:pt idx="89">
                  <c:v>130.20120614035088</c:v>
                </c:pt>
                <c:pt idx="90">
                  <c:v>124.73903508771929</c:v>
                </c:pt>
                <c:pt idx="91">
                  <c:v>118.95065789473685</c:v>
                </c:pt>
                <c:pt idx="92">
                  <c:v>117.20559210526315</c:v>
                </c:pt>
                <c:pt idx="93">
                  <c:v>114.11129385964914</c:v>
                </c:pt>
                <c:pt idx="94">
                  <c:v>112.58278508771929</c:v>
                </c:pt>
                <c:pt idx="95">
                  <c:v>114.32510964912279</c:v>
                </c:pt>
                <c:pt idx="96">
                  <c:v>114.74287280701753</c:v>
                </c:pt>
                <c:pt idx="97">
                  <c:v>114.97752192982456</c:v>
                </c:pt>
                <c:pt idx="98">
                  <c:v>115.47203947368421</c:v>
                </c:pt>
                <c:pt idx="99">
                  <c:v>113.25109649122807</c:v>
                </c:pt>
                <c:pt idx="100">
                  <c:v>114.19517543859649</c:v>
                </c:pt>
                <c:pt idx="101">
                  <c:v>112.68585526315789</c:v>
                </c:pt>
                <c:pt idx="102">
                  <c:v>110.96162280701753</c:v>
                </c:pt>
                <c:pt idx="103">
                  <c:v>111.80921052631578</c:v>
                </c:pt>
                <c:pt idx="104">
                  <c:v>110.62280701754386</c:v>
                </c:pt>
                <c:pt idx="105">
                  <c:v>110.12225877192982</c:v>
                </c:pt>
                <c:pt idx="106">
                  <c:v>110.20394736842105</c:v>
                </c:pt>
                <c:pt idx="107">
                  <c:v>109.83552631578948</c:v>
                </c:pt>
                <c:pt idx="108">
                  <c:v>108.51315789473684</c:v>
                </c:pt>
                <c:pt idx="109">
                  <c:v>108.9830043859649</c:v>
                </c:pt>
                <c:pt idx="110">
                  <c:v>108.33881578947368</c:v>
                </c:pt>
                <c:pt idx="111">
                  <c:v>109.1765350877193</c:v>
                </c:pt>
                <c:pt idx="112">
                  <c:v>115.60910087719299</c:v>
                </c:pt>
                <c:pt idx="113">
                  <c:v>117.41008771929825</c:v>
                </c:pt>
                <c:pt idx="114">
                  <c:v>119.00054824561404</c:v>
                </c:pt>
                <c:pt idx="115">
                  <c:v>115.50932017543857</c:v>
                </c:pt>
                <c:pt idx="116">
                  <c:v>114.88596491228068</c:v>
                </c:pt>
                <c:pt idx="117">
                  <c:v>117.3108552631579</c:v>
                </c:pt>
                <c:pt idx="118">
                  <c:v>120.86239035087718</c:v>
                </c:pt>
                <c:pt idx="119">
                  <c:v>121.60307017543859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F8-46ED-B9EA-8D58E60C12DC}"/>
            </c:ext>
          </c:extLst>
        </c:ser>
        <c:ser>
          <c:idx val="6"/>
          <c:order val="4"/>
          <c:tx>
            <c:strRef>
              <c:f>Indexadores!$K$11</c:f>
              <c:strCache>
                <c:ptCount val="1"/>
                <c:pt idx="0">
                  <c:v>IPC</c:v>
                </c:pt>
              </c:strCache>
            </c:strRef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Indexadores!$K$60:$K$179</c:f>
              <c:numCache>
                <c:formatCode>0.0</c:formatCode>
                <c:ptCount val="120"/>
                <c:pt idx="0">
                  <c:v>100</c:v>
                </c:pt>
                <c:pt idx="1">
                  <c:v>100.3407912283301</c:v>
                </c:pt>
                <c:pt idx="2">
                  <c:v>100.97792265520818</c:v>
                </c:pt>
                <c:pt idx="3">
                  <c:v>101.55578604237665</c:v>
                </c:pt>
                <c:pt idx="4">
                  <c:v>101.7335901615054</c:v>
                </c:pt>
                <c:pt idx="5">
                  <c:v>102.2373684990369</c:v>
                </c:pt>
                <c:pt idx="6">
                  <c:v>102.66706178693141</c:v>
                </c:pt>
                <c:pt idx="7">
                  <c:v>103.36346125351905</c:v>
                </c:pt>
                <c:pt idx="8">
                  <c:v>103.88205660097792</c:v>
                </c:pt>
                <c:pt idx="9">
                  <c:v>104.31174988887241</c:v>
                </c:pt>
                <c:pt idx="10">
                  <c:v>104.28211586901762</c:v>
                </c:pt>
                <c:pt idx="11">
                  <c:v>104.29693287894501</c:v>
                </c:pt>
                <c:pt idx="12">
                  <c:v>104.78589420654913</c:v>
                </c:pt>
                <c:pt idx="13">
                  <c:v>105.06741739516966</c:v>
                </c:pt>
                <c:pt idx="14">
                  <c:v>105.46747666320937</c:v>
                </c:pt>
                <c:pt idx="15">
                  <c:v>105.8230849014669</c:v>
                </c:pt>
                <c:pt idx="16">
                  <c:v>106.06015706030523</c:v>
                </c:pt>
                <c:pt idx="17">
                  <c:v>106.53430137798192</c:v>
                </c:pt>
                <c:pt idx="18">
                  <c:v>106.78619054674768</c:v>
                </c:pt>
                <c:pt idx="19">
                  <c:v>106.84545858645724</c:v>
                </c:pt>
                <c:pt idx="20">
                  <c:v>107.097347755223</c:v>
                </c:pt>
                <c:pt idx="21">
                  <c:v>107.27515187435175</c:v>
                </c:pt>
                <c:pt idx="22">
                  <c:v>107.33441991406134</c:v>
                </c:pt>
                <c:pt idx="23">
                  <c:v>107.1121647651504</c:v>
                </c:pt>
                <c:pt idx="24">
                  <c:v>107.69002815231887</c:v>
                </c:pt>
                <c:pt idx="25">
                  <c:v>107.956734331012</c:v>
                </c:pt>
                <c:pt idx="26">
                  <c:v>108.37161060897911</c:v>
                </c:pt>
                <c:pt idx="27">
                  <c:v>108.62349977774485</c:v>
                </c:pt>
                <c:pt idx="28">
                  <c:v>108.75685286709145</c:v>
                </c:pt>
                <c:pt idx="29">
                  <c:v>108.34197658912433</c:v>
                </c:pt>
                <c:pt idx="30">
                  <c:v>108.59386575789007</c:v>
                </c:pt>
                <c:pt idx="31">
                  <c:v>108.81612090680102</c:v>
                </c:pt>
                <c:pt idx="32">
                  <c:v>108.65313379759962</c:v>
                </c:pt>
                <c:pt idx="33">
                  <c:v>109.29026522447769</c:v>
                </c:pt>
                <c:pt idx="34">
                  <c:v>109.39398429396947</c:v>
                </c:pt>
                <c:pt idx="35">
                  <c:v>109.54215439324346</c:v>
                </c:pt>
                <c:pt idx="36">
                  <c:v>110.04593273077492</c:v>
                </c:pt>
                <c:pt idx="37">
                  <c:v>110.10520077048452</c:v>
                </c:pt>
                <c:pt idx="38">
                  <c:v>110.32745591939546</c:v>
                </c:pt>
                <c:pt idx="39">
                  <c:v>110.68306415765299</c:v>
                </c:pt>
                <c:pt idx="40">
                  <c:v>110.97940435620093</c:v>
                </c:pt>
                <c:pt idx="41">
                  <c:v>111.09794043562009</c:v>
                </c:pt>
                <c:pt idx="42">
                  <c:v>111.49799970365981</c:v>
                </c:pt>
                <c:pt idx="43">
                  <c:v>111.69062083271595</c:v>
                </c:pt>
                <c:pt idx="44">
                  <c:v>112.06104608090087</c:v>
                </c:pt>
                <c:pt idx="45">
                  <c:v>112.47592235886796</c:v>
                </c:pt>
                <c:pt idx="46">
                  <c:v>112.47592235886796</c:v>
                </c:pt>
                <c:pt idx="47">
                  <c:v>112.35738627944882</c:v>
                </c:pt>
                <c:pt idx="48">
                  <c:v>112.47592235886796</c:v>
                </c:pt>
                <c:pt idx="49">
                  <c:v>112.53519039857758</c:v>
                </c:pt>
                <c:pt idx="50">
                  <c:v>113.06860275596384</c:v>
                </c:pt>
                <c:pt idx="51">
                  <c:v>113.36494295451178</c:v>
                </c:pt>
                <c:pt idx="52">
                  <c:v>114.04652541117201</c:v>
                </c:pt>
                <c:pt idx="53">
                  <c:v>114.10579345088161</c:v>
                </c:pt>
                <c:pt idx="54">
                  <c:v>114.35768261964738</c:v>
                </c:pt>
                <c:pt idx="55">
                  <c:v>114.5651207586309</c:v>
                </c:pt>
                <c:pt idx="56">
                  <c:v>114.57993776855831</c:v>
                </c:pt>
                <c:pt idx="57">
                  <c:v>115.51340939398429</c:v>
                </c:pt>
                <c:pt idx="58">
                  <c:v>115.61712846347606</c:v>
                </c:pt>
                <c:pt idx="59">
                  <c:v>115.72084753296782</c:v>
                </c:pt>
                <c:pt idx="60">
                  <c:v>116.38761297970071</c:v>
                </c:pt>
                <c:pt idx="61">
                  <c:v>116.90620832715959</c:v>
                </c:pt>
                <c:pt idx="62">
                  <c:v>117.29145058527189</c:v>
                </c:pt>
                <c:pt idx="63">
                  <c:v>117.24699955548969</c:v>
                </c:pt>
                <c:pt idx="64">
                  <c:v>117.18773151578013</c:v>
                </c:pt>
                <c:pt idx="65">
                  <c:v>117.09882945621573</c:v>
                </c:pt>
                <c:pt idx="66">
                  <c:v>117.21736553563491</c:v>
                </c:pt>
                <c:pt idx="67">
                  <c:v>117.38035264483626</c:v>
                </c:pt>
                <c:pt idx="68">
                  <c:v>118.12120314120611</c:v>
                </c:pt>
                <c:pt idx="69">
                  <c:v>118.93613868721293</c:v>
                </c:pt>
                <c:pt idx="70">
                  <c:v>118.77315157801156</c:v>
                </c:pt>
                <c:pt idx="71">
                  <c:v>119.17321084605128</c:v>
                </c:pt>
                <c:pt idx="72">
                  <c:v>120.00296340198548</c:v>
                </c:pt>
                <c:pt idx="73">
                  <c:v>120.22521855089643</c:v>
                </c:pt>
                <c:pt idx="74">
                  <c:v>120.68454585864575</c:v>
                </c:pt>
                <c:pt idx="75">
                  <c:v>121.12905615646761</c:v>
                </c:pt>
                <c:pt idx="76">
                  <c:v>121.45503037487035</c:v>
                </c:pt>
                <c:pt idx="77">
                  <c:v>121.55874944436214</c:v>
                </c:pt>
                <c:pt idx="78">
                  <c:v>122.53667209957031</c:v>
                </c:pt>
                <c:pt idx="79">
                  <c:v>122.9811823973922</c:v>
                </c:pt>
                <c:pt idx="80">
                  <c:v>124.43324937027707</c:v>
                </c:pt>
                <c:pt idx="81">
                  <c:v>126.09275448214549</c:v>
                </c:pt>
                <c:pt idx="82">
                  <c:v>126.72988590902357</c:v>
                </c:pt>
                <c:pt idx="83">
                  <c:v>127.72262557415914</c:v>
                </c:pt>
                <c:pt idx="84">
                  <c:v>129.24877759668098</c:v>
                </c:pt>
                <c:pt idx="85">
                  <c:v>129.6192028448659</c:v>
                </c:pt>
                <c:pt idx="86">
                  <c:v>132.03437546303155</c:v>
                </c:pt>
                <c:pt idx="87">
                  <c:v>133.87168469402874</c:v>
                </c:pt>
                <c:pt idx="88">
                  <c:v>135.47192176618759</c:v>
                </c:pt>
                <c:pt idx="89">
                  <c:v>136.7461846199437</c:v>
                </c:pt>
                <c:pt idx="90">
                  <c:v>138.62794488072308</c:v>
                </c:pt>
                <c:pt idx="91">
                  <c:v>140.3022670025189</c:v>
                </c:pt>
                <c:pt idx="92">
                  <c:v>141.51726181656542</c:v>
                </c:pt>
                <c:pt idx="93">
                  <c:v>142.24329530300787</c:v>
                </c:pt>
                <c:pt idx="94">
                  <c:v>143.63609423618314</c:v>
                </c:pt>
                <c:pt idx="95">
                  <c:v>144.03615350422282</c:v>
                </c:pt>
                <c:pt idx="96">
                  <c:v>145.20669728848719</c:v>
                </c:pt>
                <c:pt idx="97">
                  <c:v>145.10297821899542</c:v>
                </c:pt>
                <c:pt idx="98">
                  <c:v>146.68839828122685</c:v>
                </c:pt>
                <c:pt idx="99">
                  <c:v>147.13290857904875</c:v>
                </c:pt>
                <c:pt idx="100">
                  <c:v>147.29589568825011</c:v>
                </c:pt>
                <c:pt idx="101">
                  <c:v>147.07364053933915</c:v>
                </c:pt>
                <c:pt idx="102">
                  <c:v>147.59223588679805</c:v>
                </c:pt>
                <c:pt idx="103">
                  <c:v>147.75522299599939</c:v>
                </c:pt>
                <c:pt idx="104">
                  <c:v>148.74796266113498</c:v>
                </c:pt>
                <c:pt idx="105">
                  <c:v>149.41472810786783</c:v>
                </c:pt>
                <c:pt idx="106">
                  <c:v>150.5260038524226</c:v>
                </c:pt>
                <c:pt idx="107">
                  <c:v>149.7110683064158</c:v>
                </c:pt>
                <c:pt idx="108">
                  <c:v>150.71862498147874</c:v>
                </c:pt>
                <c:pt idx="109">
                  <c:v>151.60764557712253</c:v>
                </c:pt>
                <c:pt idx="110">
                  <c:v>152.17069195436358</c:v>
                </c:pt>
                <c:pt idx="111">
                  <c:v>152.97081049044303</c:v>
                </c:pt>
                <c:pt idx="112">
                  <c:v>153.38568676841012</c:v>
                </c:pt>
                <c:pt idx="113">
                  <c:v>153.23751666913617</c:v>
                </c:pt>
                <c:pt idx="114">
                  <c:v>154.37842643354568</c:v>
                </c:pt>
                <c:pt idx="115">
                  <c:v>154.76366869165804</c:v>
                </c:pt>
                <c:pt idx="116">
                  <c:v>154.89702178100461</c:v>
                </c:pt>
                <c:pt idx="117">
                  <c:v>156.40835679359904</c:v>
                </c:pt>
                <c:pt idx="118">
                  <c:v>156.80841606163875</c:v>
                </c:pt>
                <c:pt idx="119">
                  <c:v>156.49725885316343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F8-46ED-B9EA-8D58E60C12DC}"/>
            </c:ext>
          </c:extLst>
        </c:ser>
        <c:ser>
          <c:idx val="5"/>
          <c:order val="5"/>
          <c:tx>
            <c:strRef>
              <c:f>Indexadores!$J$11</c:f>
              <c:strCache>
                <c:ptCount val="1"/>
                <c:pt idx="0">
                  <c:v>CU</c:v>
                </c:pt>
              </c:strCache>
            </c:strRef>
          </c:tx>
          <c:spPr>
            <a:ln w="25400"/>
          </c:spPr>
          <c:marker>
            <c:spPr>
              <a:noFill/>
              <a:ln>
                <a:noFill/>
              </a:ln>
            </c:spPr>
          </c:marker>
          <c:cat>
            <c:numRef>
              <c:f>Indexadores!$B$60:$B$179</c:f>
              <c:numCache>
                <c:formatCode>mmm\-yy</c:formatCode>
                <c:ptCount val="120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  <c:pt idx="82">
                  <c:v>44501</c:v>
                </c:pt>
                <c:pt idx="83">
                  <c:v>44531</c:v>
                </c:pt>
                <c:pt idx="84">
                  <c:v>44562</c:v>
                </c:pt>
                <c:pt idx="85">
                  <c:v>44593</c:v>
                </c:pt>
                <c:pt idx="86">
                  <c:v>44621</c:v>
                </c:pt>
                <c:pt idx="87">
                  <c:v>44652</c:v>
                </c:pt>
                <c:pt idx="88">
                  <c:v>44682</c:v>
                </c:pt>
                <c:pt idx="89">
                  <c:v>44713</c:v>
                </c:pt>
                <c:pt idx="90">
                  <c:v>44743</c:v>
                </c:pt>
                <c:pt idx="91">
                  <c:v>44774</c:v>
                </c:pt>
                <c:pt idx="92">
                  <c:v>44805</c:v>
                </c:pt>
                <c:pt idx="93">
                  <c:v>44835</c:v>
                </c:pt>
                <c:pt idx="94">
                  <c:v>44866</c:v>
                </c:pt>
                <c:pt idx="95">
                  <c:v>44896</c:v>
                </c:pt>
                <c:pt idx="96">
                  <c:v>44927</c:v>
                </c:pt>
                <c:pt idx="97">
                  <c:v>44958</c:v>
                </c:pt>
                <c:pt idx="98">
                  <c:v>44986</c:v>
                </c:pt>
                <c:pt idx="99">
                  <c:v>45017</c:v>
                </c:pt>
                <c:pt idx="100">
                  <c:v>45047</c:v>
                </c:pt>
                <c:pt idx="101">
                  <c:v>45078</c:v>
                </c:pt>
                <c:pt idx="102">
                  <c:v>45108</c:v>
                </c:pt>
                <c:pt idx="103">
                  <c:v>45139</c:v>
                </c:pt>
                <c:pt idx="104">
                  <c:v>45170</c:v>
                </c:pt>
                <c:pt idx="105">
                  <c:v>45200</c:v>
                </c:pt>
                <c:pt idx="106">
                  <c:v>45231</c:v>
                </c:pt>
                <c:pt idx="107">
                  <c:v>45261</c:v>
                </c:pt>
                <c:pt idx="108">
                  <c:v>45292</c:v>
                </c:pt>
                <c:pt idx="109">
                  <c:v>45323</c:v>
                </c:pt>
                <c:pt idx="110">
                  <c:v>45352</c:v>
                </c:pt>
                <c:pt idx="111">
                  <c:v>45383</c:v>
                </c:pt>
                <c:pt idx="112">
                  <c:v>45413</c:v>
                </c:pt>
                <c:pt idx="113">
                  <c:v>45444</c:v>
                </c:pt>
                <c:pt idx="114">
                  <c:v>45474</c:v>
                </c:pt>
                <c:pt idx="115">
                  <c:v>45505</c:v>
                </c:pt>
                <c:pt idx="116">
                  <c:v>45536</c:v>
                </c:pt>
                <c:pt idx="117">
                  <c:v>45566</c:v>
                </c:pt>
                <c:pt idx="118">
                  <c:v>45597</c:v>
                </c:pt>
                <c:pt idx="119">
                  <c:v>45627</c:v>
                </c:pt>
              </c:numCache>
            </c:numRef>
          </c:cat>
          <c:val>
            <c:numRef>
              <c:f>Indexadores!$J$60:$J$179</c:f>
              <c:numCache>
                <c:formatCode>0.0</c:formatCode>
                <c:ptCount val="120"/>
                <c:pt idx="0">
                  <c:v>100</c:v>
                </c:pt>
                <c:pt idx="1">
                  <c:v>98.04398503098993</c:v>
                </c:pt>
                <c:pt idx="2">
                  <c:v>101.891509729174</c:v>
                </c:pt>
                <c:pt idx="3">
                  <c:v>103.65625324275915</c:v>
                </c:pt>
                <c:pt idx="4">
                  <c:v>108.33538189913097</c:v>
                </c:pt>
                <c:pt idx="5">
                  <c:v>100.30571735529905</c:v>
                </c:pt>
                <c:pt idx="6">
                  <c:v>93.828562980354931</c:v>
                </c:pt>
                <c:pt idx="7">
                  <c:v>87.501213232967686</c:v>
                </c:pt>
                <c:pt idx="8">
                  <c:v>89.550203204230698</c:v>
                </c:pt>
                <c:pt idx="9">
                  <c:v>89.799912288606805</c:v>
                </c:pt>
                <c:pt idx="10">
                  <c:v>82.674958027055879</c:v>
                </c:pt>
                <c:pt idx="11">
                  <c:v>79.593062864034962</c:v>
                </c:pt>
                <c:pt idx="12">
                  <c:v>76.734483545668866</c:v>
                </c:pt>
                <c:pt idx="13">
                  <c:v>79.016639829972704</c:v>
                </c:pt>
                <c:pt idx="14">
                  <c:v>85.070310827105018</c:v>
                </c:pt>
                <c:pt idx="15">
                  <c:v>83.412273972818269</c:v>
                </c:pt>
                <c:pt idx="16">
                  <c:v>80.957442390377238</c:v>
                </c:pt>
                <c:pt idx="17">
                  <c:v>79.621197143676511</c:v>
                </c:pt>
                <c:pt idx="18">
                  <c:v>83.49251219798019</c:v>
                </c:pt>
                <c:pt idx="19">
                  <c:v>81.814699212506241</c:v>
                </c:pt>
                <c:pt idx="20">
                  <c:v>80.93735391315785</c:v>
                </c:pt>
                <c:pt idx="21">
                  <c:v>81.36654628233606</c:v>
                </c:pt>
                <c:pt idx="22">
                  <c:v>93.593632490650734</c:v>
                </c:pt>
                <c:pt idx="23">
                  <c:v>97.427992381995949</c:v>
                </c:pt>
                <c:pt idx="24">
                  <c:v>98.651868251518152</c:v>
                </c:pt>
                <c:pt idx="25">
                  <c:v>102.16161963680173</c:v>
                </c:pt>
                <c:pt idx="26">
                  <c:v>100.09779901319477</c:v>
                </c:pt>
                <c:pt idx="27">
                  <c:v>97.968189060508251</c:v>
                </c:pt>
                <c:pt idx="28">
                  <c:v>96.142711596216628</c:v>
                </c:pt>
                <c:pt idx="29">
                  <c:v>97.999319548384662</c:v>
                </c:pt>
                <c:pt idx="30">
                  <c:v>102.79859731181122</c:v>
                </c:pt>
                <c:pt idx="31">
                  <c:v>111.38870318439093</c:v>
                </c:pt>
                <c:pt idx="32">
                  <c:v>113.19427148122239</c:v>
                </c:pt>
                <c:pt idx="33">
                  <c:v>116.87724766229239</c:v>
                </c:pt>
                <c:pt idx="34">
                  <c:v>117.36182361032913</c:v>
                </c:pt>
                <c:pt idx="35">
                  <c:v>116.94209995327536</c:v>
                </c:pt>
                <c:pt idx="36">
                  <c:v>121.74171319947725</c:v>
                </c:pt>
                <c:pt idx="37">
                  <c:v>120.39203128920593</c:v>
                </c:pt>
                <c:pt idx="38">
                  <c:v>116.84932161333899</c:v>
                </c:pt>
                <c:pt idx="39">
                  <c:v>117.58503533963986</c:v>
                </c:pt>
                <c:pt idx="40">
                  <c:v>117.29636976402489</c:v>
                </c:pt>
                <c:pt idx="41">
                  <c:v>119.58364505274541</c:v>
                </c:pt>
                <c:pt idx="42">
                  <c:v>107.43398595530283</c:v>
                </c:pt>
                <c:pt idx="43">
                  <c:v>103.85011601341422</c:v>
                </c:pt>
                <c:pt idx="44">
                  <c:v>103.51095449592613</c:v>
                </c:pt>
                <c:pt idx="45">
                  <c:v>106.87877353050158</c:v>
                </c:pt>
                <c:pt idx="46">
                  <c:v>106.48515968806581</c:v>
                </c:pt>
                <c:pt idx="47">
                  <c:v>104.78654098633555</c:v>
                </c:pt>
                <c:pt idx="48">
                  <c:v>101.99781149546769</c:v>
                </c:pt>
                <c:pt idx="49">
                  <c:v>107.95013198933535</c:v>
                </c:pt>
                <c:pt idx="50">
                  <c:v>110.92173429787331</c:v>
                </c:pt>
                <c:pt idx="51">
                  <c:v>110.81988635463145</c:v>
                </c:pt>
                <c:pt idx="52">
                  <c:v>103.65340742335462</c:v>
                </c:pt>
                <c:pt idx="53">
                  <c:v>100.90427646834736</c:v>
                </c:pt>
                <c:pt idx="54">
                  <c:v>102.13235165674699</c:v>
                </c:pt>
                <c:pt idx="55">
                  <c:v>98.145451217970219</c:v>
                </c:pt>
                <c:pt idx="56">
                  <c:v>98.790249112156403</c:v>
                </c:pt>
                <c:pt idx="57">
                  <c:v>98.745803428610827</c:v>
                </c:pt>
                <c:pt idx="58">
                  <c:v>100.75409586871471</c:v>
                </c:pt>
                <c:pt idx="59">
                  <c:v>104.24000484020665</c:v>
                </c:pt>
                <c:pt idx="60">
                  <c:v>104.01268633899099</c:v>
                </c:pt>
                <c:pt idx="61">
                  <c:v>97.775321169807611</c:v>
                </c:pt>
                <c:pt idx="62">
                  <c:v>89.044532330648579</c:v>
                </c:pt>
                <c:pt idx="63">
                  <c:v>86.801829977560828</c:v>
                </c:pt>
                <c:pt idx="64">
                  <c:v>89.99253145931884</c:v>
                </c:pt>
                <c:pt idx="65">
                  <c:v>98.737115581566911</c:v>
                </c:pt>
                <c:pt idx="66">
                  <c:v>109.24935266284825</c:v>
                </c:pt>
                <c:pt idx="67">
                  <c:v>111.70711104329473</c:v>
                </c:pt>
                <c:pt idx="68">
                  <c:v>115.4161160603818</c:v>
                </c:pt>
                <c:pt idx="69">
                  <c:v>115.25042227448299</c:v>
                </c:pt>
                <c:pt idx="70">
                  <c:v>121.45169412438939</c:v>
                </c:pt>
                <c:pt idx="71">
                  <c:v>133.34697629953013</c:v>
                </c:pt>
                <c:pt idx="72">
                  <c:v>137.04827678115615</c:v>
                </c:pt>
                <c:pt idx="73">
                  <c:v>145.46925306148276</c:v>
                </c:pt>
                <c:pt idx="74">
                  <c:v>154.83555039246281</c:v>
                </c:pt>
                <c:pt idx="75">
                  <c:v>160.51955407629504</c:v>
                </c:pt>
                <c:pt idx="76">
                  <c:v>175.10772178390306</c:v>
                </c:pt>
                <c:pt idx="77">
                  <c:v>165.28037857264573</c:v>
                </c:pt>
                <c:pt idx="78">
                  <c:v>162.20530874884707</c:v>
                </c:pt>
                <c:pt idx="79">
                  <c:v>160.89165074762337</c:v>
                </c:pt>
                <c:pt idx="80">
                  <c:v>160.32212824719852</c:v>
                </c:pt>
                <c:pt idx="81">
                  <c:v>168.13582286231821</c:v>
                </c:pt>
                <c:pt idx="82">
                  <c:v>167.91190546234211</c:v>
                </c:pt>
                <c:pt idx="83">
                  <c:v>164.21222455273494</c:v>
                </c:pt>
                <c:pt idx="84">
                  <c:v>168.0915507043461</c:v>
                </c:pt>
                <c:pt idx="85">
                  <c:v>170.93594719917579</c:v>
                </c:pt>
                <c:pt idx="86">
                  <c:v>176.02957060865484</c:v>
                </c:pt>
                <c:pt idx="87">
                  <c:v>175.09323818270602</c:v>
                </c:pt>
                <c:pt idx="88">
                  <c:v>160.98825821854712</c:v>
                </c:pt>
                <c:pt idx="89">
                  <c:v>155.31952478517823</c:v>
                </c:pt>
                <c:pt idx="90">
                  <c:v>129.47044969383725</c:v>
                </c:pt>
                <c:pt idx="91">
                  <c:v>136.88453805005148</c:v>
                </c:pt>
                <c:pt idx="92">
                  <c:v>132.99390959942318</c:v>
                </c:pt>
                <c:pt idx="93">
                  <c:v>131.04251041066678</c:v>
                </c:pt>
                <c:pt idx="94">
                  <c:v>138.07057377619066</c:v>
                </c:pt>
                <c:pt idx="95">
                  <c:v>143.86974059893393</c:v>
                </c:pt>
                <c:pt idx="96">
                  <c:v>154.74627726911007</c:v>
                </c:pt>
                <c:pt idx="97">
                  <c:v>153.97964128562089</c:v>
                </c:pt>
                <c:pt idx="98">
                  <c:v>151.92521417972321</c:v>
                </c:pt>
                <c:pt idx="99">
                  <c:v>151.55178714566512</c:v>
                </c:pt>
                <c:pt idx="100">
                  <c:v>141.58374939945691</c:v>
                </c:pt>
                <c:pt idx="101">
                  <c:v>144.19647768536319</c:v>
                </c:pt>
                <c:pt idx="102">
                  <c:v>145.21154444817074</c:v>
                </c:pt>
                <c:pt idx="103">
                  <c:v>143.60404980924332</c:v>
                </c:pt>
                <c:pt idx="104">
                  <c:v>142.21275646645941</c:v>
                </c:pt>
                <c:pt idx="105">
                  <c:v>136.51799419707348</c:v>
                </c:pt>
                <c:pt idx="106">
                  <c:v>140.54656391022064</c:v>
                </c:pt>
                <c:pt idx="107">
                  <c:v>144.33193174799598</c:v>
                </c:pt>
                <c:pt idx="108">
                  <c:v>143.4754789276906</c:v>
                </c:pt>
                <c:pt idx="109">
                  <c:v>142.89848325923597</c:v>
                </c:pt>
                <c:pt idx="110">
                  <c:v>149.17250859790298</c:v>
                </c:pt>
                <c:pt idx="111">
                  <c:v>163.04504527224367</c:v>
                </c:pt>
                <c:pt idx="112">
                  <c:v>174.16370795923629</c:v>
                </c:pt>
                <c:pt idx="113">
                  <c:v>165.78191375339401</c:v>
                </c:pt>
                <c:pt idx="114">
                  <c:v>161.51709475618443</c:v>
                </c:pt>
                <c:pt idx="115">
                  <c:v>154.12603902775243</c:v>
                </c:pt>
                <c:pt idx="116">
                  <c:v>159.1259470591985</c:v>
                </c:pt>
                <c:pt idx="117">
                  <c:v>164.02186699866351</c:v>
                </c:pt>
                <c:pt idx="118">
                  <c:v>156.03584992073931</c:v>
                </c:pt>
                <c:pt idx="119">
                  <c:v>153.36622838348549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F8-46ED-B9EA-8D58E60C12DC}"/>
            </c:ext>
          </c:extLst>
        </c:ser>
        <c:ser>
          <c:idx val="1"/>
          <c:order val="6"/>
          <c:tx>
            <c:v>IRENA Eolico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val>
            <c:numRef>
              <c:f>Indexadores!$M$59:$M$179</c:f>
              <c:numCache>
                <c:formatCode>0.0</c:formatCode>
                <c:ptCount val="121"/>
                <c:pt idx="0">
                  <c:v>117.09133345919074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97.275629606382225</c:v>
                </c:pt>
                <c:pt idx="14">
                  <c:v>97.275629606382225</c:v>
                </c:pt>
                <c:pt idx="15">
                  <c:v>97.275629606382225</c:v>
                </c:pt>
                <c:pt idx="16">
                  <c:v>97.275629606382225</c:v>
                </c:pt>
                <c:pt idx="17">
                  <c:v>97.275629606382225</c:v>
                </c:pt>
                <c:pt idx="18">
                  <c:v>97.275629606382225</c:v>
                </c:pt>
                <c:pt idx="19">
                  <c:v>97.275629606382225</c:v>
                </c:pt>
                <c:pt idx="20">
                  <c:v>97.275629606382225</c:v>
                </c:pt>
                <c:pt idx="21">
                  <c:v>97.275629606382225</c:v>
                </c:pt>
                <c:pt idx="22">
                  <c:v>97.275629606382225</c:v>
                </c:pt>
                <c:pt idx="23">
                  <c:v>97.275629606382225</c:v>
                </c:pt>
                <c:pt idx="24">
                  <c:v>97.275629606382225</c:v>
                </c:pt>
                <c:pt idx="25">
                  <c:v>85.795829576460719</c:v>
                </c:pt>
                <c:pt idx="26">
                  <c:v>85.795829576460719</c:v>
                </c:pt>
                <c:pt idx="27">
                  <c:v>85.795829576460719</c:v>
                </c:pt>
                <c:pt idx="28">
                  <c:v>85.795829576460719</c:v>
                </c:pt>
                <c:pt idx="29">
                  <c:v>85.795829576460719</c:v>
                </c:pt>
                <c:pt idx="30">
                  <c:v>85.795829576460719</c:v>
                </c:pt>
                <c:pt idx="31">
                  <c:v>85.795829576460719</c:v>
                </c:pt>
                <c:pt idx="32">
                  <c:v>85.795829576460719</c:v>
                </c:pt>
                <c:pt idx="33">
                  <c:v>85.795829576460719</c:v>
                </c:pt>
                <c:pt idx="34">
                  <c:v>85.795829576460719</c:v>
                </c:pt>
                <c:pt idx="35">
                  <c:v>85.795829576460719</c:v>
                </c:pt>
                <c:pt idx="36">
                  <c:v>85.795829576460719</c:v>
                </c:pt>
                <c:pt idx="37">
                  <c:v>68.940275897061625</c:v>
                </c:pt>
                <c:pt idx="38">
                  <c:v>68.940275897061625</c:v>
                </c:pt>
                <c:pt idx="39">
                  <c:v>68.940275897061625</c:v>
                </c:pt>
                <c:pt idx="40">
                  <c:v>68.940275897061625</c:v>
                </c:pt>
                <c:pt idx="41">
                  <c:v>68.940275897061625</c:v>
                </c:pt>
                <c:pt idx="42">
                  <c:v>68.940275897061625</c:v>
                </c:pt>
                <c:pt idx="43">
                  <c:v>68.940275897061625</c:v>
                </c:pt>
                <c:pt idx="44">
                  <c:v>68.940275897061625</c:v>
                </c:pt>
                <c:pt idx="45">
                  <c:v>68.940275897061625</c:v>
                </c:pt>
                <c:pt idx="46">
                  <c:v>68.940275897061625</c:v>
                </c:pt>
                <c:pt idx="47">
                  <c:v>68.940275897061625</c:v>
                </c:pt>
                <c:pt idx="48">
                  <c:v>68.940275897061625</c:v>
                </c:pt>
                <c:pt idx="49">
                  <c:v>76.69613587398257</c:v>
                </c:pt>
                <c:pt idx="50">
                  <c:v>76.69613587398257</c:v>
                </c:pt>
                <c:pt idx="51">
                  <c:v>76.69613587398257</c:v>
                </c:pt>
                <c:pt idx="52">
                  <c:v>76.69613587398257</c:v>
                </c:pt>
                <c:pt idx="53">
                  <c:v>76.69613587398257</c:v>
                </c:pt>
                <c:pt idx="54">
                  <c:v>76.69613587398257</c:v>
                </c:pt>
                <c:pt idx="55">
                  <c:v>76.69613587398257</c:v>
                </c:pt>
                <c:pt idx="56">
                  <c:v>76.69613587398257</c:v>
                </c:pt>
                <c:pt idx="57">
                  <c:v>76.69613587398257</c:v>
                </c:pt>
                <c:pt idx="58">
                  <c:v>76.69613587398257</c:v>
                </c:pt>
                <c:pt idx="59">
                  <c:v>76.69613587398257</c:v>
                </c:pt>
                <c:pt idx="60">
                  <c:v>76.69613587398257</c:v>
                </c:pt>
                <c:pt idx="61">
                  <c:v>75.732987802269321</c:v>
                </c:pt>
                <c:pt idx="62">
                  <c:v>75.732987802269321</c:v>
                </c:pt>
                <c:pt idx="63">
                  <c:v>75.732987802269321</c:v>
                </c:pt>
                <c:pt idx="64">
                  <c:v>75.732987802269321</c:v>
                </c:pt>
                <c:pt idx="65">
                  <c:v>75.732987802269321</c:v>
                </c:pt>
                <c:pt idx="66">
                  <c:v>75.732987802269321</c:v>
                </c:pt>
                <c:pt idx="67">
                  <c:v>75.732987802269321</c:v>
                </c:pt>
                <c:pt idx="68">
                  <c:v>75.732987802269321</c:v>
                </c:pt>
                <c:pt idx="69">
                  <c:v>75.732987802269321</c:v>
                </c:pt>
                <c:pt idx="70">
                  <c:v>75.732987802269321</c:v>
                </c:pt>
                <c:pt idx="71">
                  <c:v>75.732987802269321</c:v>
                </c:pt>
                <c:pt idx="72">
                  <c:v>75.732987802269321</c:v>
                </c:pt>
                <c:pt idx="73">
                  <c:v>83.645279037151013</c:v>
                </c:pt>
                <c:pt idx="74">
                  <c:v>83.645279037151013</c:v>
                </c:pt>
                <c:pt idx="75">
                  <c:v>83.645279037151013</c:v>
                </c:pt>
                <c:pt idx="76">
                  <c:v>83.645279037151013</c:v>
                </c:pt>
                <c:pt idx="77">
                  <c:v>83.645279037151013</c:v>
                </c:pt>
                <c:pt idx="78">
                  <c:v>83.645279037151013</c:v>
                </c:pt>
                <c:pt idx="79">
                  <c:v>83.645279037151013</c:v>
                </c:pt>
                <c:pt idx="80">
                  <c:v>83.645279037151013</c:v>
                </c:pt>
                <c:pt idx="81">
                  <c:v>83.645279037151013</c:v>
                </c:pt>
                <c:pt idx="82">
                  <c:v>83.645279037151013</c:v>
                </c:pt>
                <c:pt idx="83">
                  <c:v>83.645279037151013</c:v>
                </c:pt>
                <c:pt idx="84">
                  <c:v>83.645279037151013</c:v>
                </c:pt>
                <c:pt idx="85">
                  <c:v>86.332973354869907</c:v>
                </c:pt>
                <c:pt idx="86">
                  <c:v>86.332973354869907</c:v>
                </c:pt>
                <c:pt idx="87">
                  <c:v>86.332973354869907</c:v>
                </c:pt>
                <c:pt idx="88">
                  <c:v>86.332973354869907</c:v>
                </c:pt>
                <c:pt idx="89">
                  <c:v>86.332973354869907</c:v>
                </c:pt>
                <c:pt idx="90">
                  <c:v>86.332973354869907</c:v>
                </c:pt>
                <c:pt idx="91">
                  <c:v>86.332973354869907</c:v>
                </c:pt>
                <c:pt idx="92">
                  <c:v>86.332973354869907</c:v>
                </c:pt>
                <c:pt idx="93">
                  <c:v>86.332973354869907</c:v>
                </c:pt>
                <c:pt idx="94">
                  <c:v>86.332973354869907</c:v>
                </c:pt>
                <c:pt idx="95">
                  <c:v>86.332973354869907</c:v>
                </c:pt>
                <c:pt idx="96">
                  <c:v>86.332973354869907</c:v>
                </c:pt>
                <c:pt idx="97">
                  <c:v>82.729418097839741</c:v>
                </c:pt>
                <c:pt idx="98">
                  <c:v>82.729418097839741</c:v>
                </c:pt>
                <c:pt idx="99">
                  <c:v>82.729418097839741</c:v>
                </c:pt>
                <c:pt idx="100">
                  <c:v>82.729418097839741</c:v>
                </c:pt>
                <c:pt idx="101">
                  <c:v>82.729418097839741</c:v>
                </c:pt>
                <c:pt idx="102">
                  <c:v>82.729418097839741</c:v>
                </c:pt>
                <c:pt idx="103">
                  <c:v>82.729418097839741</c:v>
                </c:pt>
                <c:pt idx="104">
                  <c:v>82.729418097839741</c:v>
                </c:pt>
                <c:pt idx="105">
                  <c:v>82.729418097839741</c:v>
                </c:pt>
                <c:pt idx="106">
                  <c:v>82.729418097839741</c:v>
                </c:pt>
                <c:pt idx="107">
                  <c:v>82.729418097839741</c:v>
                </c:pt>
                <c:pt idx="108">
                  <c:v>82.729418097839741</c:v>
                </c:pt>
                <c:pt idx="109">
                  <c:v>82.387988588241683</c:v>
                </c:pt>
                <c:pt idx="110">
                  <c:v>82.387988588241683</c:v>
                </c:pt>
                <c:pt idx="111">
                  <c:v>82.387988588241683</c:v>
                </c:pt>
                <c:pt idx="112">
                  <c:v>82.387988588241683</c:v>
                </c:pt>
                <c:pt idx="113">
                  <c:v>82.387988588241683</c:v>
                </c:pt>
                <c:pt idx="114">
                  <c:v>82.387988588241683</c:v>
                </c:pt>
                <c:pt idx="115">
                  <c:v>82.387988588241683</c:v>
                </c:pt>
                <c:pt idx="116">
                  <c:v>82.387988588241683</c:v>
                </c:pt>
                <c:pt idx="117">
                  <c:v>82.387988588241683</c:v>
                </c:pt>
                <c:pt idx="118">
                  <c:v>82.387988588241683</c:v>
                </c:pt>
                <c:pt idx="119">
                  <c:v>82.387988588241683</c:v>
                </c:pt>
                <c:pt idx="120">
                  <c:v>82.387988588241683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37-4EA6-9C65-AAFD97F98EF6}"/>
            </c:ext>
          </c:extLst>
        </c:ser>
        <c:ser>
          <c:idx val="7"/>
          <c:order val="7"/>
          <c:tx>
            <c:v>NREL BAT</c:v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val>
            <c:numRef>
              <c:f>Indexadores!$L$60:$L$179</c:f>
              <c:numCache>
                <c:formatCode>0.0</c:formatCode>
                <c:ptCount val="120"/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93</c:v>
                </c:pt>
                <c:pt idx="49">
                  <c:v>93</c:v>
                </c:pt>
                <c:pt idx="50">
                  <c:v>93</c:v>
                </c:pt>
                <c:pt idx="51">
                  <c:v>93</c:v>
                </c:pt>
                <c:pt idx="52">
                  <c:v>93</c:v>
                </c:pt>
                <c:pt idx="53">
                  <c:v>93</c:v>
                </c:pt>
                <c:pt idx="54">
                  <c:v>93</c:v>
                </c:pt>
                <c:pt idx="55">
                  <c:v>93</c:v>
                </c:pt>
                <c:pt idx="56">
                  <c:v>93</c:v>
                </c:pt>
                <c:pt idx="57">
                  <c:v>93</c:v>
                </c:pt>
                <c:pt idx="58">
                  <c:v>93</c:v>
                </c:pt>
                <c:pt idx="59">
                  <c:v>93</c:v>
                </c:pt>
                <c:pt idx="60">
                  <c:v>87</c:v>
                </c:pt>
                <c:pt idx="61">
                  <c:v>87</c:v>
                </c:pt>
                <c:pt idx="62">
                  <c:v>87</c:v>
                </c:pt>
                <c:pt idx="63">
                  <c:v>87</c:v>
                </c:pt>
                <c:pt idx="64">
                  <c:v>87</c:v>
                </c:pt>
                <c:pt idx="65">
                  <c:v>87</c:v>
                </c:pt>
                <c:pt idx="66">
                  <c:v>87</c:v>
                </c:pt>
                <c:pt idx="67">
                  <c:v>87</c:v>
                </c:pt>
                <c:pt idx="68">
                  <c:v>87</c:v>
                </c:pt>
                <c:pt idx="69">
                  <c:v>87</c:v>
                </c:pt>
                <c:pt idx="70">
                  <c:v>87</c:v>
                </c:pt>
                <c:pt idx="71">
                  <c:v>87</c:v>
                </c:pt>
                <c:pt idx="72">
                  <c:v>81.78</c:v>
                </c:pt>
                <c:pt idx="73">
                  <c:v>81.78</c:v>
                </c:pt>
                <c:pt idx="74">
                  <c:v>81.78</c:v>
                </c:pt>
                <c:pt idx="75">
                  <c:v>81.78</c:v>
                </c:pt>
                <c:pt idx="76">
                  <c:v>81.78</c:v>
                </c:pt>
                <c:pt idx="77">
                  <c:v>81.78</c:v>
                </c:pt>
                <c:pt idx="78">
                  <c:v>81.78</c:v>
                </c:pt>
                <c:pt idx="79">
                  <c:v>81.78</c:v>
                </c:pt>
                <c:pt idx="80">
                  <c:v>81.78</c:v>
                </c:pt>
                <c:pt idx="81">
                  <c:v>81.78</c:v>
                </c:pt>
                <c:pt idx="82">
                  <c:v>81.78</c:v>
                </c:pt>
                <c:pt idx="83">
                  <c:v>81.78</c:v>
                </c:pt>
                <c:pt idx="84">
                  <c:v>76.559999999999988</c:v>
                </c:pt>
                <c:pt idx="85">
                  <c:v>76.559999999999988</c:v>
                </c:pt>
                <c:pt idx="86">
                  <c:v>76.559999999999988</c:v>
                </c:pt>
                <c:pt idx="87">
                  <c:v>76.559999999999988</c:v>
                </c:pt>
                <c:pt idx="88">
                  <c:v>76.559999999999988</c:v>
                </c:pt>
                <c:pt idx="89">
                  <c:v>76.559999999999988</c:v>
                </c:pt>
                <c:pt idx="90">
                  <c:v>76.559999999999988</c:v>
                </c:pt>
                <c:pt idx="91">
                  <c:v>76.559999999999988</c:v>
                </c:pt>
                <c:pt idx="92">
                  <c:v>76.559999999999988</c:v>
                </c:pt>
                <c:pt idx="93">
                  <c:v>76.559999999999988</c:v>
                </c:pt>
                <c:pt idx="94">
                  <c:v>76.559999999999988</c:v>
                </c:pt>
                <c:pt idx="95">
                  <c:v>76.559999999999988</c:v>
                </c:pt>
                <c:pt idx="96">
                  <c:v>73.497599999999991</c:v>
                </c:pt>
                <c:pt idx="97">
                  <c:v>73.497599999999991</c:v>
                </c:pt>
                <c:pt idx="98">
                  <c:v>73.497599999999991</c:v>
                </c:pt>
                <c:pt idx="99">
                  <c:v>73.497599999999991</c:v>
                </c:pt>
                <c:pt idx="100">
                  <c:v>73.497599999999991</c:v>
                </c:pt>
                <c:pt idx="101">
                  <c:v>73.497599999999991</c:v>
                </c:pt>
                <c:pt idx="102">
                  <c:v>73.497599999999991</c:v>
                </c:pt>
                <c:pt idx="103">
                  <c:v>73.497599999999991</c:v>
                </c:pt>
                <c:pt idx="104">
                  <c:v>73.497599999999991</c:v>
                </c:pt>
                <c:pt idx="105">
                  <c:v>73.497599999999991</c:v>
                </c:pt>
                <c:pt idx="106">
                  <c:v>73.497599999999991</c:v>
                </c:pt>
                <c:pt idx="107">
                  <c:v>73.497599999999991</c:v>
                </c:pt>
                <c:pt idx="108">
                  <c:v>70.435199999999995</c:v>
                </c:pt>
                <c:pt idx="109">
                  <c:v>70.435199999999995</c:v>
                </c:pt>
                <c:pt idx="110">
                  <c:v>70.435199999999995</c:v>
                </c:pt>
                <c:pt idx="111">
                  <c:v>70.435199999999995</c:v>
                </c:pt>
                <c:pt idx="112">
                  <c:v>70.435199999999995</c:v>
                </c:pt>
                <c:pt idx="113">
                  <c:v>70.435199999999995</c:v>
                </c:pt>
                <c:pt idx="114">
                  <c:v>70.435199999999995</c:v>
                </c:pt>
                <c:pt idx="115">
                  <c:v>70.435199999999995</c:v>
                </c:pt>
                <c:pt idx="116">
                  <c:v>70.435199999999995</c:v>
                </c:pt>
                <c:pt idx="117">
                  <c:v>70.435199999999995</c:v>
                </c:pt>
                <c:pt idx="118">
                  <c:v>70.435199999999995</c:v>
                </c:pt>
                <c:pt idx="119">
                  <c:v>70.435199999999995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37-4EA6-9C65-AAFD97F98E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8980608"/>
        <c:axId val="229380864"/>
      </c:lineChart>
      <c:dateAx>
        <c:axId val="228980608"/>
        <c:scaling>
          <c:orientation val="minMax"/>
        </c:scaling>
        <c:delete val="0"/>
        <c:axPos val="b"/>
        <c:numFmt formatCode="mmm\-yy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29380864"/>
        <c:crosses val="autoZero"/>
        <c:auto val="1"/>
        <c:lblOffset val="100"/>
        <c:baseTimeUnit val="months"/>
        <c:majorUnit val="4"/>
        <c:majorTimeUnit val="months"/>
        <c:minorUnit val="3"/>
        <c:minorTimeUnit val="months"/>
      </c:dateAx>
      <c:valAx>
        <c:axId val="229380864"/>
        <c:scaling>
          <c:orientation val="minMax"/>
          <c:max val="220"/>
          <c:min val="60"/>
        </c:scaling>
        <c:delete val="0"/>
        <c:axPos val="l"/>
        <c:majorGridlines>
          <c:spPr>
            <a:ln w="15875">
              <a:solidFill>
                <a:srgbClr val="00000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L"/>
                  <a:t>Valores (0/1)</a:t>
                </a:r>
              </a:p>
            </c:rich>
          </c:tx>
          <c:overlay val="0"/>
        </c:title>
        <c:numFmt formatCode="0.0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CL"/>
          </a:p>
        </c:txPr>
        <c:crossAx val="228980608"/>
        <c:crosses val="autoZero"/>
        <c:crossBetween val="between"/>
        <c:majorUnit val="1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8.9377149032425204E-2"/>
          <c:y val="0.92039056303154365"/>
          <c:w val="0.81067857036299951"/>
          <c:h val="3.59170335949355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CL"/>
    </a:p>
  </c:txPr>
  <c:printSettings>
    <c:headerFooter alignWithMargins="0"/>
    <c:pageMargins b="1" l="0.75" r="0.75" t="1" header="0" footer="0"/>
    <c:pageSetup paperSize="9" orientation="landscape" horizontalDpi="200" verticalDpi="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'Irena Eólico'!$C$2</c:f>
              <c:strCache>
                <c:ptCount val="1"/>
                <c:pt idx="0">
                  <c:v>Average Selling Price USD (2023)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'Irena Eólico'!$A$3:$A$109</c:f>
              <c:numCache>
                <c:formatCode>[$-409]mmmm\-yy;@</c:formatCode>
                <c:ptCount val="107"/>
                <c:pt idx="0">
                  <c:v>38412</c:v>
                </c:pt>
                <c:pt idx="1">
                  <c:v>38473</c:v>
                </c:pt>
                <c:pt idx="2">
                  <c:v>38657</c:v>
                </c:pt>
                <c:pt idx="3">
                  <c:v>38718</c:v>
                </c:pt>
                <c:pt idx="4">
                  <c:v>38838</c:v>
                </c:pt>
                <c:pt idx="5">
                  <c:v>38869</c:v>
                </c:pt>
                <c:pt idx="6">
                  <c:v>38899</c:v>
                </c:pt>
                <c:pt idx="7">
                  <c:v>38899</c:v>
                </c:pt>
                <c:pt idx="8">
                  <c:v>38961</c:v>
                </c:pt>
                <c:pt idx="9">
                  <c:v>38961</c:v>
                </c:pt>
                <c:pt idx="10">
                  <c:v>39142</c:v>
                </c:pt>
                <c:pt idx="11">
                  <c:v>39142</c:v>
                </c:pt>
                <c:pt idx="12">
                  <c:v>39142</c:v>
                </c:pt>
                <c:pt idx="13">
                  <c:v>39173</c:v>
                </c:pt>
                <c:pt idx="14">
                  <c:v>39203</c:v>
                </c:pt>
                <c:pt idx="15">
                  <c:v>39234</c:v>
                </c:pt>
                <c:pt idx="16">
                  <c:v>39234</c:v>
                </c:pt>
                <c:pt idx="17">
                  <c:v>39234</c:v>
                </c:pt>
                <c:pt idx="18">
                  <c:v>39234</c:v>
                </c:pt>
                <c:pt idx="19">
                  <c:v>39264</c:v>
                </c:pt>
                <c:pt idx="20">
                  <c:v>39295</c:v>
                </c:pt>
                <c:pt idx="21">
                  <c:v>39326</c:v>
                </c:pt>
                <c:pt idx="22">
                  <c:v>39326</c:v>
                </c:pt>
                <c:pt idx="23">
                  <c:v>39356</c:v>
                </c:pt>
                <c:pt idx="24">
                  <c:v>39356</c:v>
                </c:pt>
                <c:pt idx="25">
                  <c:v>39387</c:v>
                </c:pt>
                <c:pt idx="26">
                  <c:v>39417</c:v>
                </c:pt>
                <c:pt idx="27">
                  <c:v>39448</c:v>
                </c:pt>
                <c:pt idx="28">
                  <c:v>39448</c:v>
                </c:pt>
                <c:pt idx="29">
                  <c:v>39479</c:v>
                </c:pt>
                <c:pt idx="30">
                  <c:v>39508</c:v>
                </c:pt>
                <c:pt idx="31">
                  <c:v>39539</c:v>
                </c:pt>
                <c:pt idx="32">
                  <c:v>39539</c:v>
                </c:pt>
                <c:pt idx="33">
                  <c:v>39600</c:v>
                </c:pt>
                <c:pt idx="34">
                  <c:v>39661</c:v>
                </c:pt>
                <c:pt idx="35">
                  <c:v>39722</c:v>
                </c:pt>
                <c:pt idx="36">
                  <c:v>39753</c:v>
                </c:pt>
                <c:pt idx="37">
                  <c:v>39753</c:v>
                </c:pt>
                <c:pt idx="38">
                  <c:v>39783</c:v>
                </c:pt>
                <c:pt idx="39">
                  <c:v>39845</c:v>
                </c:pt>
                <c:pt idx="40">
                  <c:v>39873</c:v>
                </c:pt>
                <c:pt idx="41">
                  <c:v>39912</c:v>
                </c:pt>
                <c:pt idx="42">
                  <c:v>39934</c:v>
                </c:pt>
                <c:pt idx="43">
                  <c:v>39965</c:v>
                </c:pt>
                <c:pt idx="44">
                  <c:v>39995</c:v>
                </c:pt>
                <c:pt idx="45">
                  <c:v>39995</c:v>
                </c:pt>
                <c:pt idx="46">
                  <c:v>40026</c:v>
                </c:pt>
                <c:pt idx="47">
                  <c:v>40057</c:v>
                </c:pt>
                <c:pt idx="48">
                  <c:v>40087</c:v>
                </c:pt>
                <c:pt idx="49">
                  <c:v>40148</c:v>
                </c:pt>
                <c:pt idx="50">
                  <c:v>40179</c:v>
                </c:pt>
                <c:pt idx="51">
                  <c:v>40179</c:v>
                </c:pt>
                <c:pt idx="52">
                  <c:v>40238</c:v>
                </c:pt>
                <c:pt idx="53">
                  <c:v>40330</c:v>
                </c:pt>
                <c:pt idx="54">
                  <c:v>40360</c:v>
                </c:pt>
                <c:pt idx="55">
                  <c:v>40360</c:v>
                </c:pt>
                <c:pt idx="56">
                  <c:v>40360</c:v>
                </c:pt>
                <c:pt idx="57">
                  <c:v>40391</c:v>
                </c:pt>
                <c:pt idx="58">
                  <c:v>40452</c:v>
                </c:pt>
                <c:pt idx="59">
                  <c:v>40452</c:v>
                </c:pt>
                <c:pt idx="60">
                  <c:v>40575</c:v>
                </c:pt>
                <c:pt idx="61">
                  <c:v>40575</c:v>
                </c:pt>
                <c:pt idx="62">
                  <c:v>40603</c:v>
                </c:pt>
                <c:pt idx="63">
                  <c:v>40694</c:v>
                </c:pt>
                <c:pt idx="64">
                  <c:v>40664</c:v>
                </c:pt>
                <c:pt idx="65">
                  <c:v>40695</c:v>
                </c:pt>
                <c:pt idx="66">
                  <c:v>40756</c:v>
                </c:pt>
                <c:pt idx="67">
                  <c:v>40787</c:v>
                </c:pt>
                <c:pt idx="68">
                  <c:v>40787</c:v>
                </c:pt>
                <c:pt idx="69">
                  <c:v>40817</c:v>
                </c:pt>
                <c:pt idx="70">
                  <c:v>40817</c:v>
                </c:pt>
                <c:pt idx="71">
                  <c:v>40848</c:v>
                </c:pt>
                <c:pt idx="72">
                  <c:v>40878</c:v>
                </c:pt>
                <c:pt idx="73">
                  <c:v>40909</c:v>
                </c:pt>
                <c:pt idx="74">
                  <c:v>40909</c:v>
                </c:pt>
                <c:pt idx="75">
                  <c:v>40940</c:v>
                </c:pt>
                <c:pt idx="76">
                  <c:v>40940</c:v>
                </c:pt>
                <c:pt idx="77">
                  <c:v>41183</c:v>
                </c:pt>
                <c:pt idx="78">
                  <c:v>41291</c:v>
                </c:pt>
                <c:pt idx="79">
                  <c:v>41275</c:v>
                </c:pt>
                <c:pt idx="80">
                  <c:v>41395</c:v>
                </c:pt>
                <c:pt idx="81">
                  <c:v>41395</c:v>
                </c:pt>
                <c:pt idx="82">
                  <c:v>41456</c:v>
                </c:pt>
                <c:pt idx="83">
                  <c:v>41579</c:v>
                </c:pt>
                <c:pt idx="84">
                  <c:v>41609</c:v>
                </c:pt>
                <c:pt idx="85">
                  <c:v>41609</c:v>
                </c:pt>
                <c:pt idx="86">
                  <c:v>41609</c:v>
                </c:pt>
                <c:pt idx="87">
                  <c:v>41609</c:v>
                </c:pt>
                <c:pt idx="88">
                  <c:v>41640</c:v>
                </c:pt>
                <c:pt idx="89">
                  <c:v>41699</c:v>
                </c:pt>
                <c:pt idx="90">
                  <c:v>41730</c:v>
                </c:pt>
                <c:pt idx="91">
                  <c:v>41760</c:v>
                </c:pt>
                <c:pt idx="92">
                  <c:v>41791</c:v>
                </c:pt>
                <c:pt idx="93">
                  <c:v>41821</c:v>
                </c:pt>
                <c:pt idx="94">
                  <c:v>41974</c:v>
                </c:pt>
                <c:pt idx="95">
                  <c:v>42005</c:v>
                </c:pt>
                <c:pt idx="96">
                  <c:v>42248</c:v>
                </c:pt>
                <c:pt idx="97">
                  <c:v>42385</c:v>
                </c:pt>
                <c:pt idx="98">
                  <c:v>42552</c:v>
                </c:pt>
                <c:pt idx="99">
                  <c:v>42720</c:v>
                </c:pt>
                <c:pt idx="100">
                  <c:v>42887</c:v>
                </c:pt>
                <c:pt idx="101">
                  <c:v>43070</c:v>
                </c:pt>
                <c:pt idx="102">
                  <c:v>43252</c:v>
                </c:pt>
                <c:pt idx="103">
                  <c:v>43435</c:v>
                </c:pt>
                <c:pt idx="104">
                  <c:v>43525</c:v>
                </c:pt>
                <c:pt idx="105">
                  <c:v>43617</c:v>
                </c:pt>
                <c:pt idx="106">
                  <c:v>43710</c:v>
                </c:pt>
              </c:numCache>
            </c:numRef>
          </c:xVal>
          <c:yVal>
            <c:numRef>
              <c:f>'Irena Eólico'!$C$3:$C$109</c:f>
              <c:numCache>
                <c:formatCode>0.0</c:formatCode>
                <c:ptCount val="107"/>
                <c:pt idx="0">
                  <c:v>1608.6757114196118</c:v>
                </c:pt>
                <c:pt idx="1">
                  <c:v>1608.6757114196118</c:v>
                </c:pt>
                <c:pt idx="2">
                  <c:v>1608.6757114196118</c:v>
                </c:pt>
                <c:pt idx="3">
                  <c:v>1614.3104565524472</c:v>
                </c:pt>
                <c:pt idx="4">
                  <c:v>1614.3104565524472</c:v>
                </c:pt>
                <c:pt idx="5">
                  <c:v>1614.3104565524472</c:v>
                </c:pt>
                <c:pt idx="6">
                  <c:v>1614.3104565524472</c:v>
                </c:pt>
                <c:pt idx="7">
                  <c:v>1614.3104565524472</c:v>
                </c:pt>
                <c:pt idx="8">
                  <c:v>1614.3104565524472</c:v>
                </c:pt>
                <c:pt idx="9">
                  <c:v>1614.3104565524472</c:v>
                </c:pt>
                <c:pt idx="10">
                  <c:v>1907.7681074378327</c:v>
                </c:pt>
                <c:pt idx="11">
                  <c:v>1907.7681074378327</c:v>
                </c:pt>
                <c:pt idx="12">
                  <c:v>1907.7681074378327</c:v>
                </c:pt>
                <c:pt idx="13">
                  <c:v>1907.7681074378327</c:v>
                </c:pt>
                <c:pt idx="14">
                  <c:v>1907.7681074378327</c:v>
                </c:pt>
                <c:pt idx="15">
                  <c:v>1907.7681074378327</c:v>
                </c:pt>
                <c:pt idx="16">
                  <c:v>1907.7681074378327</c:v>
                </c:pt>
                <c:pt idx="17">
                  <c:v>1907.7681074378327</c:v>
                </c:pt>
                <c:pt idx="18">
                  <c:v>1907.7681074378327</c:v>
                </c:pt>
                <c:pt idx="19">
                  <c:v>1907.7681074378327</c:v>
                </c:pt>
                <c:pt idx="20">
                  <c:v>1907.7681074378327</c:v>
                </c:pt>
                <c:pt idx="21">
                  <c:v>1907.7681074378327</c:v>
                </c:pt>
                <c:pt idx="22">
                  <c:v>1907.7681074378327</c:v>
                </c:pt>
                <c:pt idx="23">
                  <c:v>1907.7681074378327</c:v>
                </c:pt>
                <c:pt idx="24">
                  <c:v>1907.7681074378327</c:v>
                </c:pt>
                <c:pt idx="25">
                  <c:v>1907.7681074378327</c:v>
                </c:pt>
                <c:pt idx="26">
                  <c:v>1907.7681074378327</c:v>
                </c:pt>
                <c:pt idx="27">
                  <c:v>2180.6912340616745</c:v>
                </c:pt>
                <c:pt idx="28">
                  <c:v>2180.6912340616745</c:v>
                </c:pt>
                <c:pt idx="29">
                  <c:v>2180.6912340616745</c:v>
                </c:pt>
                <c:pt idx="30">
                  <c:v>2180.6912340616745</c:v>
                </c:pt>
                <c:pt idx="31">
                  <c:v>2180.6912340616745</c:v>
                </c:pt>
                <c:pt idx="32">
                  <c:v>2180.6912340616745</c:v>
                </c:pt>
                <c:pt idx="33">
                  <c:v>2180.6912340616745</c:v>
                </c:pt>
                <c:pt idx="34">
                  <c:v>2180.6912340616745</c:v>
                </c:pt>
                <c:pt idx="35">
                  <c:v>2180.6912340616745</c:v>
                </c:pt>
                <c:pt idx="36">
                  <c:v>2180.6912340616745</c:v>
                </c:pt>
                <c:pt idx="37">
                  <c:v>2180.6912340616745</c:v>
                </c:pt>
                <c:pt idx="38">
                  <c:v>2180.6912340616745</c:v>
                </c:pt>
                <c:pt idx="39">
                  <c:v>2006.3306281894738</c:v>
                </c:pt>
                <c:pt idx="40">
                  <c:v>2006.3306281894738</c:v>
                </c:pt>
                <c:pt idx="41">
                  <c:v>2006.3306281894738</c:v>
                </c:pt>
                <c:pt idx="42">
                  <c:v>2006.3306281894738</c:v>
                </c:pt>
                <c:pt idx="43">
                  <c:v>2006.3306281894738</c:v>
                </c:pt>
                <c:pt idx="44">
                  <c:v>2006.3306281894738</c:v>
                </c:pt>
                <c:pt idx="45">
                  <c:v>2006.3306281894738</c:v>
                </c:pt>
                <c:pt idx="46">
                  <c:v>2006.3306281894738</c:v>
                </c:pt>
                <c:pt idx="47">
                  <c:v>2006.3306281894738</c:v>
                </c:pt>
                <c:pt idx="48">
                  <c:v>2006.3306281894738</c:v>
                </c:pt>
                <c:pt idx="49">
                  <c:v>2006.3306281894738</c:v>
                </c:pt>
                <c:pt idx="50">
                  <c:v>1795.5666043907652</c:v>
                </c:pt>
                <c:pt idx="51">
                  <c:v>1795.5666043907652</c:v>
                </c:pt>
                <c:pt idx="52">
                  <c:v>1795.5666043907652</c:v>
                </c:pt>
                <c:pt idx="53">
                  <c:v>1795.5666043907652</c:v>
                </c:pt>
                <c:pt idx="54">
                  <c:v>1795.5666043907652</c:v>
                </c:pt>
                <c:pt idx="55">
                  <c:v>1795.5666043907652</c:v>
                </c:pt>
                <c:pt idx="56">
                  <c:v>1795.5666043907652</c:v>
                </c:pt>
                <c:pt idx="57">
                  <c:v>1795.5666043907652</c:v>
                </c:pt>
                <c:pt idx="58">
                  <c:v>1795.5666043907652</c:v>
                </c:pt>
                <c:pt idx="59">
                  <c:v>1795.5666043907652</c:v>
                </c:pt>
                <c:pt idx="60">
                  <c:v>1839.3726786656234</c:v>
                </c:pt>
                <c:pt idx="61">
                  <c:v>1839.3726786656234</c:v>
                </c:pt>
                <c:pt idx="62">
                  <c:v>1839.3726786656234</c:v>
                </c:pt>
                <c:pt idx="63">
                  <c:v>1839.3726786656234</c:v>
                </c:pt>
                <c:pt idx="64">
                  <c:v>1839.3726786656234</c:v>
                </c:pt>
                <c:pt idx="65">
                  <c:v>1839.3726786656234</c:v>
                </c:pt>
                <c:pt idx="66">
                  <c:v>1839.3726786656234</c:v>
                </c:pt>
                <c:pt idx="67">
                  <c:v>1839.3726786656234</c:v>
                </c:pt>
                <c:pt idx="68">
                  <c:v>1839.3726786656234</c:v>
                </c:pt>
                <c:pt idx="69">
                  <c:v>1839.3726786656234</c:v>
                </c:pt>
                <c:pt idx="70">
                  <c:v>1839.3726786656234</c:v>
                </c:pt>
                <c:pt idx="71">
                  <c:v>1839.3726786656234</c:v>
                </c:pt>
                <c:pt idx="72">
                  <c:v>1839.3726786656234</c:v>
                </c:pt>
                <c:pt idx="73">
                  <c:v>1717.2942948136972</c:v>
                </c:pt>
                <c:pt idx="74">
                  <c:v>1717.2942948136972</c:v>
                </c:pt>
                <c:pt idx="75">
                  <c:v>1717.2942948136972</c:v>
                </c:pt>
                <c:pt idx="76">
                  <c:v>1717.2942948136972</c:v>
                </c:pt>
                <c:pt idx="77">
                  <c:v>1717.2942948136972</c:v>
                </c:pt>
                <c:pt idx="78">
                  <c:v>1669.7728005168458</c:v>
                </c:pt>
                <c:pt idx="79">
                  <c:v>1669.7728005168458</c:v>
                </c:pt>
                <c:pt idx="80">
                  <c:v>1669.7728005168458</c:v>
                </c:pt>
                <c:pt idx="81">
                  <c:v>1669.7728005168458</c:v>
                </c:pt>
                <c:pt idx="82">
                  <c:v>1669.7728005168458</c:v>
                </c:pt>
                <c:pt idx="83">
                  <c:v>1669.7728005168458</c:v>
                </c:pt>
                <c:pt idx="84">
                  <c:v>1669.7728005168458</c:v>
                </c:pt>
                <c:pt idx="85">
                  <c:v>1669.7728005168458</c:v>
                </c:pt>
                <c:pt idx="86">
                  <c:v>1669.7728005168458</c:v>
                </c:pt>
                <c:pt idx="87">
                  <c:v>1669.7728005168458</c:v>
                </c:pt>
                <c:pt idx="88">
                  <c:v>1496.7474414676471</c:v>
                </c:pt>
                <c:pt idx="89">
                  <c:v>1496.7474414676471</c:v>
                </c:pt>
                <c:pt idx="90">
                  <c:v>1496.7474414676471</c:v>
                </c:pt>
                <c:pt idx="91">
                  <c:v>1496.7474414676471</c:v>
                </c:pt>
                <c:pt idx="92">
                  <c:v>1496.7474414676471</c:v>
                </c:pt>
                <c:pt idx="93">
                  <c:v>1496.7474414676471</c:v>
                </c:pt>
                <c:pt idx="94">
                  <c:v>1496.7474414676471</c:v>
                </c:pt>
                <c:pt idx="95">
                  <c:v>1278.2734616215648</c:v>
                </c:pt>
                <c:pt idx="96">
                  <c:v>1278.2734616215648</c:v>
                </c:pt>
                <c:pt idx="97">
                  <c:v>1243.4485578836739</c:v>
                </c:pt>
                <c:pt idx="98">
                  <c:v>1243.4485578836739</c:v>
                </c:pt>
                <c:pt idx="99">
                  <c:v>1243.4485578836739</c:v>
                </c:pt>
                <c:pt idx="100">
                  <c:v>1096.7053206539626</c:v>
                </c:pt>
                <c:pt idx="101">
                  <c:v>1096.7053206539626</c:v>
                </c:pt>
                <c:pt idx="102">
                  <c:v>881.24525116082702</c:v>
                </c:pt>
                <c:pt idx="103">
                  <c:v>881.24525116082702</c:v>
                </c:pt>
                <c:pt idx="104">
                  <c:v>1075.7466313365933</c:v>
                </c:pt>
                <c:pt idx="105">
                  <c:v>985.49505682828487</c:v>
                </c:pt>
                <c:pt idx="106">
                  <c:v>833.93671874999995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D1-4789-9A58-2225C53998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989960"/>
        <c:axId val="1162990600"/>
      </c:scatterChart>
      <c:valAx>
        <c:axId val="1162989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09]mmmm\-yy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62990600"/>
        <c:crosses val="autoZero"/>
        <c:crossBetween val="midCat"/>
      </c:valAx>
      <c:valAx>
        <c:axId val="1162990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62989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28142</xdr:colOff>
      <xdr:row>5</xdr:row>
      <xdr:rowOff>71437</xdr:rowOff>
    </xdr:from>
    <xdr:to>
      <xdr:col>30</xdr:col>
      <xdr:colOff>535689</xdr:colOff>
      <xdr:row>39</xdr:row>
      <xdr:rowOff>43853</xdr:rowOff>
    </xdr:to>
    <xdr:graphicFrame macro="">
      <xdr:nvGraphicFramePr>
        <xdr:cNvPr id="2" name="Chart 1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5442</xdr:colOff>
      <xdr:row>10</xdr:row>
      <xdr:rowOff>9522</xdr:rowOff>
    </xdr:from>
    <xdr:to>
      <xdr:col>30</xdr:col>
      <xdr:colOff>119743</xdr:colOff>
      <xdr:row>49</xdr:row>
      <xdr:rowOff>43541</xdr:rowOff>
    </xdr:to>
    <xdr:graphicFrame macro="">
      <xdr:nvGraphicFramePr>
        <xdr:cNvPr id="1068" name="Chart 16">
          <a:extLst>
            <a:ext uri="{FF2B5EF4-FFF2-40B4-BE49-F238E27FC236}">
              <a16:creationId xmlns:a16="http://schemas.microsoft.com/office/drawing/2014/main" id="{00000000-0008-0000-0100-00002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566057</xdr:colOff>
      <xdr:row>10</xdr:row>
      <xdr:rowOff>21770</xdr:rowOff>
    </xdr:from>
    <xdr:to>
      <xdr:col>47</xdr:col>
      <xdr:colOff>59872</xdr:colOff>
      <xdr:row>49</xdr:row>
      <xdr:rowOff>55789</xdr:rowOff>
    </xdr:to>
    <xdr:graphicFrame macro="">
      <xdr:nvGraphicFramePr>
        <xdr:cNvPr id="5" name="Chart 16">
          <a:extLst>
            <a:ext uri="{FF2B5EF4-FFF2-40B4-BE49-F238E27FC236}">
              <a16:creationId xmlns:a16="http://schemas.microsoft.com/office/drawing/2014/main" id="{B17D7983-A3D3-431D-BD92-9C6D649D09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48</xdr:col>
      <xdr:colOff>609600</xdr:colOff>
      <xdr:row>10</xdr:row>
      <xdr:rowOff>97971</xdr:rowOff>
    </xdr:from>
    <xdr:to>
      <xdr:col>64</xdr:col>
      <xdr:colOff>103415</xdr:colOff>
      <xdr:row>49</xdr:row>
      <xdr:rowOff>131990</xdr:rowOff>
    </xdr:to>
    <xdr:graphicFrame macro="">
      <xdr:nvGraphicFramePr>
        <xdr:cNvPr id="8" name="Chart 16">
          <a:extLst>
            <a:ext uri="{FF2B5EF4-FFF2-40B4-BE49-F238E27FC236}">
              <a16:creationId xmlns:a16="http://schemas.microsoft.com/office/drawing/2014/main" id="{4CE3E2DA-8807-418D-A82A-F3B924CC77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582386</xdr:colOff>
      <xdr:row>1</xdr:row>
      <xdr:rowOff>257175</xdr:rowOff>
    </xdr:from>
    <xdr:to>
      <xdr:col>21</xdr:col>
      <xdr:colOff>527957</xdr:colOff>
      <xdr:row>26</xdr:row>
      <xdr:rowOff>29936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C3F668C-28B4-49E2-8E2F-BB87195414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soba\AppData\Local\Temp\Precio%20Potencia%20SEN%20TG%20Rev%20C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34a24b0291a0bbb/Estudio%20CNE%202020/Informe%20Definitivo%20-%20Parte%202/Anexos/Anexo%203/Precio%20de%20Potencia%20PE%20%5eM%20BESS%20Rev.%200.xlsx" TargetMode="External"/><Relationship Id="rId1" Type="http://schemas.openxmlformats.org/officeDocument/2006/relationships/externalLinkPath" Target="https://d.docs.live.net/834a24b0291a0bbb/Estudio%20CNE%202020/Informe%20Definitivo%20-%20Parte%202/Anexos/Anexo%203/Precio%20de%20Potencia%20PE%20%5eM%20BESS%20Rev.%20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DAAA00116707BE65/Estudio%20CNE%202024/Informe%20Avance%20N&#176;%203/Todas%20las%20Tecnologias%20con%20Formula%20Indexacion/Precio%20Potencia%20SEN_Sistema%20Hibrido%20PE%20%5eM%20BESS%202024%20Rev.%20A.xlsx" TargetMode="External"/><Relationship Id="rId1" Type="http://schemas.openxmlformats.org/officeDocument/2006/relationships/externalLinkPath" Target="https://d.docs.live.net/DAAA00116707BE65/Estudio%20CNE%202024/Informe%20Avance%20N&#176;%203/Todas%20las%20Tecnologias%20con%20Formula%20Indexacion/Precio%20Potencia%20SEN_Sistema%20Hibrido%20PE%20%5eM%20BESS%202024%20Rev.%20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e"/>
      <sheetName val="Glosario"/>
      <sheetName val="Parametros"/>
      <sheetName val="Registro Index Semestral"/>
      <sheetName val="Registro Index Entre Fijacion"/>
      <sheetName val="Indexadores"/>
      <sheetName val="RESUMEN"/>
      <sheetName val="R ACT  70 MW_220 kV TG"/>
      <sheetName val="R ACT  150 MW_220 kV TG"/>
      <sheetName val="R ACT 300 MW_220 kV TG"/>
      <sheetName val="RESUMEN 70 MW_220kV TG"/>
      <sheetName val="RESUMEN 150 MW_220kV TG"/>
      <sheetName val="RESUMEN 300 MW_220kV TG"/>
      <sheetName val="Costo TG 70-150-300"/>
      <sheetName val="Recargos"/>
      <sheetName val="BIENES DE CAPITAL"/>
      <sheetName val="ASIGNACION INDEX"/>
      <sheetName val="70MW-220kV BASE"/>
      <sheetName val="150MW-220kV BASE"/>
      <sheetName val="300MW-220kV BASE"/>
      <sheetName val="70MW-220kV Parinacota"/>
      <sheetName val="70MW-220kV Condores"/>
      <sheetName val="70MW-220kV N Pozo Almonte"/>
      <sheetName val="70MW-220kV Kimal "/>
      <sheetName val="70MW-220kV Kapatur"/>
      <sheetName val="70MW-220kV Laberinto"/>
      <sheetName val="70MW-220kV Centinela"/>
      <sheetName val="70MW-220kV Illapa"/>
      <sheetName val="70MW-220kV Nueva Cardones"/>
      <sheetName val="70MW-220kV Nueva PA"/>
      <sheetName val="70MW-220kV Nogales"/>
      <sheetName val="70MW-220kV Polpaico"/>
      <sheetName val="70MW-220kV Lo Aguirre"/>
      <sheetName val="70MW-220kV Candelaria"/>
      <sheetName val="70MW-220kV Entre Rios"/>
      <sheetName val="70MW-220kV Ciruelos"/>
      <sheetName val="70MW-220kV Tineo"/>
      <sheetName val="150MW-220kV Parinacota"/>
      <sheetName val="150MW-220kV Condores"/>
      <sheetName val="150MW-220kV N Pozo Almonte"/>
      <sheetName val="150MW-220kV Kimal"/>
      <sheetName val="150MW-220kV Kapatur"/>
      <sheetName val="150MW-220kV Laberinto"/>
      <sheetName val="150MW-220kV Centinela"/>
      <sheetName val="150MW-220kV Illapa"/>
      <sheetName val="150MW-220kV Nueva Cardones"/>
      <sheetName val="150MW-220kV Nueva PA"/>
      <sheetName val="150MW-220kV Nogales"/>
      <sheetName val="150MW-220kV Polpaico"/>
      <sheetName val="150MW-220kV Lo Aguirre"/>
      <sheetName val="150MW-220kV Candelaria"/>
      <sheetName val="150MW-220kV Entre Rios"/>
      <sheetName val="150MW-220kV Ciruelos"/>
      <sheetName val="150MW-220kV Tineo"/>
      <sheetName val="300MW-220kV Parinacota"/>
      <sheetName val="300MW-220kV Condores"/>
      <sheetName val="300MW-220kV N Pozo Almonte"/>
      <sheetName val="300MW-220kV Kimal"/>
      <sheetName val="300MW-220kV Kapatur"/>
      <sheetName val="300MW-220kV Laberinto"/>
      <sheetName val="300MW-220kV Centinela"/>
      <sheetName val="300MW-220kV Illapa"/>
      <sheetName val="300MW-220kV Nueva Cardones"/>
      <sheetName val="300MW-220kV Nueva PA"/>
      <sheetName val="300MW-220kV Nogales"/>
      <sheetName val="300MW-220kV Polpaico"/>
      <sheetName val="300MW-220kV Lo Aguirre"/>
      <sheetName val="300MW-220kV Candelaria"/>
      <sheetName val="300MW-220kV Entre Rios"/>
      <sheetName val="300MW-220kV Ciruelos"/>
      <sheetName val="300MW-220kV Tineo"/>
      <sheetName val="Resumen Costos Fijos"/>
      <sheetName val="CF Op. TG 70-150-300"/>
      <sheetName val="CF- Costo capital DO"/>
      <sheetName val="CF Costos de Repuestos"/>
      <sheetName val="CF. OP SSEE y L AT "/>
      <sheetName val="CF - Consumos en Vacio Unidad"/>
      <sheetName val="Potencia Neta en Sitio"/>
      <sheetName val="Seguros"/>
      <sheetName val="Tabla Precios ENAP"/>
      <sheetName val="Data SSEE"/>
      <sheetName val="Perdidas"/>
      <sheetName val="LAT"/>
      <sheetName val="Costos LAT 2020"/>
      <sheetName val="Transporte LAT "/>
      <sheetName val="Pesos Mat LAT"/>
      <sheetName val="Costo Gasoducto"/>
      <sheetName val="Cond Anormal"/>
      <sheetName val="Estructura Tipica"/>
      <sheetName val="Paneles"/>
      <sheetName val="Costos SSEE 2020"/>
      <sheetName val="SSEE"/>
      <sheetName val="Indices Base"/>
      <sheetName val="Factor Mano Ob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5">
          <cell r="C15" t="str">
            <v>PARINACOTA</v>
          </cell>
        </row>
      </sheetData>
      <sheetData sheetId="8">
        <row r="15">
          <cell r="C15" t="str">
            <v>PARINACOTA</v>
          </cell>
        </row>
      </sheetData>
      <sheetData sheetId="9">
        <row r="15">
          <cell r="C15" t="str">
            <v>PARINACOTA</v>
          </cell>
          <cell r="D15" t="str">
            <v>NUEVA POZO ALMONTE</v>
          </cell>
          <cell r="E15" t="str">
            <v>CONDORES</v>
          </cell>
          <cell r="F15" t="str">
            <v>KIMAL</v>
          </cell>
          <cell r="G15" t="str">
            <v>LABERINTO</v>
          </cell>
          <cell r="H15" t="str">
            <v>CENTINELA</v>
          </cell>
          <cell r="I15" t="str">
            <v>KAPATUR</v>
          </cell>
          <cell r="J15" t="str">
            <v>ILLAPA</v>
          </cell>
          <cell r="K15" t="str">
            <v>NUEVA CARDONES</v>
          </cell>
          <cell r="L15" t="str">
            <v>NUEVA PAN DE AZUCAR</v>
          </cell>
          <cell r="M15" t="str">
            <v>POLPAICO</v>
          </cell>
          <cell r="N15" t="str">
            <v>NOGALES</v>
          </cell>
          <cell r="O15" t="str">
            <v>LO AGUIRRE</v>
          </cell>
          <cell r="P15" t="str">
            <v>CANDELARIA</v>
          </cell>
          <cell r="Q15" t="str">
            <v xml:space="preserve"> ENTRE RIOS</v>
          </cell>
          <cell r="R15" t="str">
            <v>CIRUELOS</v>
          </cell>
          <cell r="S15" t="str">
            <v>TINEO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ice"/>
      <sheetName val="Glosario"/>
      <sheetName val="Parametros"/>
      <sheetName val="Registro Index Semestral"/>
      <sheetName val="Registro Index Entre Fijacion"/>
      <sheetName val="Indexadores"/>
      <sheetName val="RESUMEN"/>
      <sheetName val="R. ACT 6 MW_MT_PE_BESS"/>
      <sheetName val="R. ACT_70 MW_220 kV_PE_BESS"/>
      <sheetName val="R. ACT_150 MW_220 kV_PE_BESS"/>
      <sheetName val="ASIGNACION INDEX"/>
      <sheetName val="Vida Util SSEE y LT 6"/>
      <sheetName val="Vida Util SSEE y LAT 70"/>
      <sheetName val="Vida Util SSEE y LAT 150"/>
      <sheetName val="RESUMEN 150 MW_220kV_PE_BESS"/>
      <sheetName val="RESUMEN 6 MW_MT_PE_BESS"/>
      <sheetName val="RESUMEN 70 MW_220kV_PE_BESS"/>
      <sheetName val="6MW-220kV Eolico Tres Puentes"/>
      <sheetName val="150MW-220kV Eolico Entre Rios"/>
      <sheetName val="150MW-220kV Eolico Tineo"/>
      <sheetName val="70MW-220kV Eolico Entre Rios"/>
      <sheetName val="70MW-220kV Eolico Tineo"/>
      <sheetName val="Ppto Inversión"/>
      <sheetName val="BESS"/>
      <sheetName val="2 x 3 MW "/>
      <sheetName val="13 x 5,5 MW"/>
      <sheetName val="27 x 5,5 MW"/>
      <sheetName val="Data Cotizaciones y Referencias"/>
      <sheetName val="RESUMEN 70 MW_500kV"/>
      <sheetName val="RESUMEN 150 MW_500kV"/>
      <sheetName val="RESUMEN 300 MW_500kV"/>
      <sheetName val="70MW-500kV BASE"/>
      <sheetName val="70MW-500kV Polpaico"/>
      <sheetName val="70MW-500kV Alto Jahuel"/>
      <sheetName val="70MW-500kV Ancoa"/>
      <sheetName val="70MW-500kV Charrua"/>
      <sheetName val="150MW-500kV BASE"/>
      <sheetName val="150MW-500kV Polpaico"/>
      <sheetName val="150MW-500kV Alto Jahuel"/>
      <sheetName val="150MW-500kV Ancoa"/>
      <sheetName val="150MW-500kV Charrua"/>
      <sheetName val="300MW-500kV BASE"/>
      <sheetName val="300MW-500kV Polpaico"/>
      <sheetName val="300MW-500kV Alto Jahuel"/>
      <sheetName val="300MW-500kV Ancoa"/>
      <sheetName val="300MW-500kV Charrua"/>
      <sheetName val="Resumen de Potencias"/>
      <sheetName val="COSTOS Y GRAFICOS"/>
      <sheetName val="precio Diesel"/>
      <sheetName val="Ofertas BESS"/>
      <sheetName val="Resumen CF"/>
      <sheetName val="CF. OP SSEE y L MT "/>
      <sheetName val="CF Op. Renov + BESS"/>
      <sheetName val="CF Op. Renov + BESS SSMM"/>
      <sheetName val="CF Eolico"/>
      <sheetName val="CF. OP SSEE y L AT "/>
      <sheetName val="CF - Consumos en Vacio Unidad"/>
      <sheetName val="Potencia Neta en Sitio"/>
      <sheetName val="Data SSEE"/>
      <sheetName val="Perdidas"/>
      <sheetName val="Costos LAT 2020"/>
      <sheetName val="LAT"/>
      <sheetName val="Transporte LAT "/>
      <sheetName val="Pesos Mat LAT"/>
      <sheetName val="Cond Anormal"/>
      <sheetName val="Estructura Tipica"/>
      <sheetName val="Paneles"/>
      <sheetName val="Costos SSEE 2020"/>
      <sheetName val="Indices Base"/>
      <sheetName val="SSEE"/>
      <sheetName val="Factor Mano Obra"/>
      <sheetName val="IRENA Tur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5">
          <cell r="C15" t="str">
            <v>ENTRE RIOS</v>
          </cell>
          <cell r="D15" t="str">
            <v>TINEO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2">
          <cell r="C2" t="str">
            <v>Average Selling Price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losario"/>
      <sheetName val="Indice "/>
      <sheetName val="Parametros"/>
      <sheetName val="Registro Index Semestral"/>
      <sheetName val="Registro Index Entre Fijacion"/>
      <sheetName val="Indexadores"/>
      <sheetName val="RESUMEN PB POTENCIA"/>
      <sheetName val="R ACT  70 MW_220 kV SHPE+BESS"/>
      <sheetName val="R ACT  120 MW_220 kV SHPE+BESS"/>
      <sheetName val="R ACT  150 MW_220 kV SHPE+BESS"/>
      <sheetName val="RESUMEN 70 MW_220kV SH PE+BESS"/>
      <sheetName val="RESUMEN 120 MW_220kV SH PE+BESS"/>
      <sheetName val="RESUMEN 150 MW_220kV SH PE+BESS"/>
      <sheetName val="Recargos"/>
      <sheetName val="BIENES DE CAPITAL"/>
      <sheetName val="ASIGNACION INDEX"/>
      <sheetName val="70MW-220kV Parinas"/>
      <sheetName val="70MW-220kV Entre Rios"/>
      <sheetName val="70MW-220kV Ciruelos"/>
      <sheetName val="70MW-220kV Tineo"/>
      <sheetName val="70MW-220kV Puerto Montt"/>
      <sheetName val="120MW-220kV Parinas"/>
      <sheetName val="120MW-220kV Entre Rios"/>
      <sheetName val="120MW-220kV Ciruelos"/>
      <sheetName val="120MW-220kV Tineo"/>
      <sheetName val="120MW-220kV Puerto Montt"/>
      <sheetName val="150MW-220kV Parinas"/>
      <sheetName val="150MW-220kV Entre Rios"/>
      <sheetName val="150MW-220kV Ciruelos"/>
      <sheetName val="150MW-220kV Tineo"/>
      <sheetName val="150MW-220kV Puerto Montt"/>
      <sheetName val="Vida Util SSEE y LAT 70"/>
      <sheetName val="Vida Util SSEE y LAT 120"/>
      <sheetName val="Vida Util SSEE y LAT 150"/>
      <sheetName val="Cotizaciones BESS"/>
      <sheetName val="Resumen CF"/>
      <sheetName val="Contratos Eolico"/>
      <sheetName val="CF Op. PE +BESS 70-120-150"/>
      <sheetName val="CF. OP SSEE y L AT "/>
      <sheetName val="CF - Consumos en Vacio Unidad"/>
      <sheetName val="Seguros"/>
      <sheetName val="Data SSEE"/>
      <sheetName val="Perdidas"/>
      <sheetName val="LAT"/>
      <sheetName val="Costos LAT 2024"/>
      <sheetName val="Transporte LAT "/>
      <sheetName val="Pesos Mat LAT"/>
      <sheetName val="Cond Anormal"/>
      <sheetName val="Estructura Tipica"/>
      <sheetName val="Paneles"/>
      <sheetName val="Costos SSEE 2024"/>
      <sheetName val="SSEE"/>
      <sheetName val="Indices Base"/>
      <sheetName val="Factor Mano Obra"/>
      <sheetName val="Caso Base 70 MW HIBRIDO "/>
      <sheetName val="Caso Base 120 MW HIBRIDO"/>
      <sheetName val="Caso Base 150 MW HIBRIDO"/>
      <sheetName val="Ppto Inversión EOLICO "/>
      <sheetName val="12 x 6,2 MW"/>
      <sheetName val="20 x 6,2 MW"/>
      <sheetName val="25 x 6,2 MW"/>
      <sheetName val="IIFF"/>
      <sheetName val="BOP Electrico Eolico"/>
      <sheetName val="Cotizacion Aerogenerador"/>
      <sheetName val="Fundacion aerogenerador 6,2 MW "/>
      <sheetName val="Plataformas EOLICO"/>
      <sheetName val="Caminos EOLICO"/>
      <sheetName val="IF"/>
      <sheetName val="Canalizaciones y camaras EOLICO"/>
      <sheetName val="Sala Eléctrica"/>
      <sheetName val="Recargos Varios   BESS"/>
      <sheetName val="BOP Electrico BESS"/>
      <sheetName val="Cableado BESS"/>
      <sheetName val="Itemizado 70  MW BESS"/>
      <sheetName val="Itemizado 120 MW BESS"/>
      <sheetName val="Itemizado 150 MW BESS"/>
      <sheetName val="Elementos BESS-PU montaje"/>
      <sheetName val="Fundaciones, canalizaciones BES"/>
      <sheetName val="Caminos y generales BESS"/>
      <sheetName val="Data Ire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5">
          <cell r="C15" t="str">
            <v>PARINAS</v>
          </cell>
          <cell r="D15" t="str">
            <v>ENTRE RIOS</v>
          </cell>
          <cell r="E15" t="str">
            <v>CIRUELOS</v>
          </cell>
          <cell r="F15" t="str">
            <v>TINEO</v>
          </cell>
          <cell r="G15" t="str">
            <v>PUERTO MONTT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>
        <row r="2">
          <cell r="C2" t="str">
            <v>Average Selling Price USD (2023)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126"/>
  <sheetViews>
    <sheetView zoomScale="55" zoomScaleNormal="55" workbookViewId="0">
      <selection activeCell="C5" sqref="C5"/>
    </sheetView>
  </sheetViews>
  <sheetFormatPr baseColWidth="10" defaultRowHeight="13.2"/>
  <sheetData>
    <row r="1" spans="2:18" ht="13.8" thickBot="1"/>
    <row r="2" spans="2:18" ht="13.8" thickBot="1">
      <c r="C2" s="21" t="s">
        <v>7</v>
      </c>
      <c r="D2" s="22" t="s">
        <v>0</v>
      </c>
      <c r="E2" s="22" t="s">
        <v>1</v>
      </c>
      <c r="F2" s="22" t="s">
        <v>2</v>
      </c>
      <c r="G2" s="22" t="s">
        <v>3</v>
      </c>
      <c r="H2" s="23" t="s">
        <v>5</v>
      </c>
      <c r="I2" s="24" t="s">
        <v>6</v>
      </c>
      <c r="J2" s="25" t="s">
        <v>8</v>
      </c>
      <c r="K2" s="21" t="s">
        <v>7</v>
      </c>
      <c r="L2" s="22" t="s">
        <v>0</v>
      </c>
      <c r="M2" s="22" t="s">
        <v>1</v>
      </c>
      <c r="N2" s="22" t="s">
        <v>2</v>
      </c>
      <c r="O2" s="22" t="s">
        <v>3</v>
      </c>
      <c r="P2" s="23" t="s">
        <v>5</v>
      </c>
      <c r="Q2" s="24" t="s">
        <v>6</v>
      </c>
      <c r="R2" s="25" t="s">
        <v>8</v>
      </c>
    </row>
    <row r="3" spans="2:18">
      <c r="B3" s="8">
        <v>38718</v>
      </c>
    </row>
    <row r="4" spans="2:18">
      <c r="B4" s="8">
        <v>38749</v>
      </c>
      <c r="C4" s="26">
        <f>+(Indexadores!C13-Indexadores!C12)/Indexadores!C12</f>
        <v>1.6087182148417298E-2</v>
      </c>
      <c r="D4" s="26">
        <f>+(Indexadores!D13-Indexadores!D12)/Indexadores!D12</f>
        <v>-2.3507287259049293E-3</v>
      </c>
      <c r="E4" s="26">
        <f>+(Indexadores!F13-Indexadores!F12)/Indexadores!F12</f>
        <v>5.1440329218107195E-3</v>
      </c>
      <c r="F4" s="26">
        <f>+(Indexadores!G13-Indexadores!G12)/Indexadores!G12</f>
        <v>6.3947078280044145E-2</v>
      </c>
      <c r="G4" s="26">
        <f>+(Indexadores!H13-Indexadores!H12)/Indexadores!H12</f>
        <v>4.3739748496446395E-3</v>
      </c>
      <c r="H4" s="26">
        <f>+(Indexadores!J13-Indexadores!J12)/Indexadores!J12</f>
        <v>3.264020933127796E-2</v>
      </c>
      <c r="I4" s="26">
        <f>+(Indexadores!K13-Indexadores!K12)/Indexadores!K12</f>
        <v>2.1966880702942149E-3</v>
      </c>
      <c r="J4" s="26">
        <f>+(Indexadores!E13-Indexadores!E12)/Indexadores!E12</f>
        <v>1.0389610389610483E-3</v>
      </c>
    </row>
    <row r="5" spans="2:18">
      <c r="B5" s="8">
        <v>38777</v>
      </c>
      <c r="C5" s="26">
        <f>+(Indexadores!C14-Indexadores!C13)/Indexadores!C13</f>
        <v>1.7364657814095946E-2</v>
      </c>
      <c r="D5" s="26">
        <f>+(Indexadores!D14-Indexadores!D13)/Indexadores!D13</f>
        <v>-1.4137606032045484E-3</v>
      </c>
      <c r="E5" s="26">
        <f>+(Indexadores!F14-Indexadores!F13)/Indexadores!F13</f>
        <v>1.4841351074718413E-2</v>
      </c>
      <c r="F5" s="26">
        <f>+(Indexadores!G14-Indexadores!G13)/Indexadores!G13</f>
        <v>2.4352331606217519E-2</v>
      </c>
      <c r="G5" s="26">
        <f>+(Indexadores!H14-Indexadores!H13)/Indexadores!H13</f>
        <v>2.6673924877517668E-2</v>
      </c>
      <c r="H5" s="26">
        <f>+(Indexadores!J14-Indexadores!J13)/Indexadores!J13</f>
        <v>-3.414693415190468E-2</v>
      </c>
      <c r="I5" s="26">
        <f>+(Indexadores!K14-Indexadores!K13)/Indexadores!K13</f>
        <v>7.7558590456920659E-3</v>
      </c>
      <c r="J5" s="26">
        <f>+(Indexadores!E14-Indexadores!E13)/Indexadores!E13</f>
        <v>7.7841203943954315E-3</v>
      </c>
    </row>
    <row r="6" spans="2:18">
      <c r="B6" s="8">
        <v>38808</v>
      </c>
      <c r="C6" s="26">
        <f>+(Indexadores!C15-Indexadores!C14)/Indexadores!C14</f>
        <v>1.9578313253012077E-2</v>
      </c>
      <c r="D6" s="26">
        <f>+(Indexadores!D15-Indexadores!D14)/Indexadores!D14</f>
        <v>3.7753657385558451E-3</v>
      </c>
      <c r="E6" s="26">
        <f>+(Indexadores!F15-Indexadores!F14)/Indexadores!F14</f>
        <v>2.5214321734745434E-3</v>
      </c>
      <c r="F6" s="26">
        <f>+(Indexadores!G15-Indexadores!G14)/Indexadores!G14</f>
        <v>1.9221041982802313E-2</v>
      </c>
      <c r="G6" s="26">
        <f>+(Indexadores!H15-Indexadores!H14)/Indexadores!H14</f>
        <v>3.1813361611876895E-2</v>
      </c>
      <c r="H6" s="26">
        <f>+(Indexadores!J15-Indexadores!J14)/Indexadores!J14</f>
        <v>-4.9736292817473115E-3</v>
      </c>
      <c r="I6" s="26">
        <f>+(Indexadores!K15-Indexadores!K14)/Indexadores!K14</f>
        <v>3.1788522670234956E-3</v>
      </c>
      <c r="J6" s="26">
        <f>+(Indexadores!E15-Indexadores!E14)/Indexadores!E14</f>
        <v>2.0597322348094929E-3</v>
      </c>
      <c r="K6" s="28"/>
      <c r="L6" s="28"/>
      <c r="M6" s="28"/>
      <c r="N6" s="28"/>
      <c r="O6" s="28"/>
      <c r="P6" s="28"/>
      <c r="Q6" s="28"/>
      <c r="R6" s="28"/>
    </row>
    <row r="7" spans="2:18">
      <c r="B7" s="8">
        <v>38838</v>
      </c>
      <c r="C7" s="26">
        <f>+(Indexadores!C16-Indexadores!C15)/Indexadores!C15</f>
        <v>4.9236829148203371E-3</v>
      </c>
      <c r="D7" s="26">
        <f>+(Indexadores!D16-Indexadores!D15)/Indexadores!D15</f>
        <v>6.5820404325341994E-3</v>
      </c>
      <c r="E7" s="26">
        <f>+(Indexadores!F16-Indexadores!F15)/Indexadores!F15</f>
        <v>-1.5090543259556849E-3</v>
      </c>
      <c r="F7" s="26">
        <f>+(Indexadores!G16-Indexadores!G15)/Indexadores!G15</f>
        <v>0</v>
      </c>
      <c r="G7" s="26">
        <f>+(Indexadores!H16-Indexadores!H15)/Indexadores!H15</f>
        <v>1.9527235354573531E-2</v>
      </c>
      <c r="H7" s="26">
        <f>+(Indexadores!J16-Indexadores!J15)/Indexadores!J15</f>
        <v>-5.8650792958227033E-2</v>
      </c>
      <c r="I7" s="26">
        <f>+(Indexadores!K16-Indexadores!K15)/Indexadores!K15</f>
        <v>4.0026684456303903E-3</v>
      </c>
      <c r="J7" s="26">
        <f>+(Indexadores!E16-Indexadores!E15)/Indexadores!E15</f>
        <v>5.1387461459397336E-4</v>
      </c>
    </row>
    <row r="8" spans="2:18">
      <c r="B8" s="8">
        <v>38869</v>
      </c>
      <c r="C8" s="26">
        <f>+(Indexadores!C17-Indexadores!C16)/Indexadores!C16</f>
        <v>-9.7991180793724226E-4</v>
      </c>
      <c r="D8" s="26">
        <f>+(Indexadores!D17-Indexadores!D16)/Indexadores!D16</f>
        <v>4.2036431574030142E-3</v>
      </c>
      <c r="E8" s="26">
        <f>+(Indexadores!F17-Indexadores!F16)/Indexadores!F16</f>
        <v>4.0302267002518492E-3</v>
      </c>
      <c r="F8" s="26">
        <f>+(Indexadores!G17-Indexadores!G16)/Indexadores!G16</f>
        <v>-1.1414392059553391E-2</v>
      </c>
      <c r="G8" s="26">
        <f>+(Indexadores!H17-Indexadores!H16)/Indexadores!H16</f>
        <v>2.0161290322580762E-3</v>
      </c>
      <c r="H8" s="26">
        <f>+(Indexadores!J17-Indexadores!J16)/Indexadores!J16</f>
        <v>1.3261048166571827E-2</v>
      </c>
      <c r="I8" s="26">
        <f>+(Indexadores!K17-Indexadores!K16)/Indexadores!K16</f>
        <v>1.6611295681061601E-3</v>
      </c>
      <c r="J8" s="26">
        <f>+(Indexadores!E17-Indexadores!E16)/Indexadores!E16</f>
        <v>1.489470980996411E-2</v>
      </c>
    </row>
    <row r="9" spans="2:18">
      <c r="B9" s="8">
        <v>38899</v>
      </c>
      <c r="C9" s="26">
        <f>+(Indexadores!C18-Indexadores!C17)/Indexadores!C17</f>
        <v>3.4330554193231122E-3</v>
      </c>
      <c r="D9" s="26">
        <f>+(Indexadores!D18-Indexadores!D17)/Indexadores!D17</f>
        <v>-8.372093023255818E-3</v>
      </c>
      <c r="E9" s="26">
        <f>+(Indexadores!F18-Indexadores!F17)/Indexadores!F17</f>
        <v>3.5122930255896329E-3</v>
      </c>
      <c r="F9" s="26">
        <f>+(Indexadores!G18-Indexadores!G17)/Indexadores!G17</f>
        <v>2.510040160642585E-3</v>
      </c>
      <c r="G9" s="26">
        <f>+(Indexadores!H18-Indexadores!H17)/Indexadores!H17</f>
        <v>-1.9617706237424561E-2</v>
      </c>
      <c r="H9" s="26">
        <f>+(Indexadores!J18-Indexadores!J17)/Indexadores!J17</f>
        <v>6.3435985860106167E-2</v>
      </c>
      <c r="I9" s="26">
        <f>+(Indexadores!K18-Indexadores!K17)/Indexadores!K17</f>
        <v>1.3266998341626504E-3</v>
      </c>
      <c r="J9" s="26">
        <f>+(Indexadores!E18-Indexadores!E17)/Indexadores!E17</f>
        <v>1.0121457489878632E-3</v>
      </c>
    </row>
    <row r="10" spans="2:18">
      <c r="B10" s="8">
        <v>38930</v>
      </c>
      <c r="C10" s="26">
        <f>+(Indexadores!C19-Indexadores!C18)/Indexadores!C18</f>
        <v>-6.8426197458455167E-3</v>
      </c>
      <c r="D10" s="26">
        <f>+(Indexadores!D19-Indexadores!D18)/Indexadores!D18</f>
        <v>-5.6285178236397306E-3</v>
      </c>
      <c r="E10" s="26">
        <f>+(Indexadores!F19-Indexadores!F18)/Indexadores!F18</f>
        <v>-2.5000000000000096E-3</v>
      </c>
      <c r="F10" s="26">
        <f>+(Indexadores!G19-Indexadores!G18)/Indexadores!G18</f>
        <v>1.5022533800700883E-3</v>
      </c>
      <c r="G10" s="26">
        <f>+(Indexadores!H19-Indexadores!H18)/Indexadores!H18</f>
        <v>-1.0261672652641773E-3</v>
      </c>
      <c r="H10" s="26">
        <f>+(Indexadores!J19-Indexadores!J18)/Indexadores!J18</f>
        <v>-6.0081917106490842E-2</v>
      </c>
      <c r="I10" s="26">
        <f>+(Indexadores!K19-Indexadores!K18)/Indexadores!K18</f>
        <v>1.4905597880093329E-3</v>
      </c>
      <c r="J10" s="26">
        <f>+(Indexadores!E19-Indexadores!E18)/Indexadores!E18</f>
        <v>1.0111223458038512E-3</v>
      </c>
    </row>
    <row r="11" spans="2:18">
      <c r="B11" s="8">
        <v>38961</v>
      </c>
      <c r="C11" s="26">
        <f>+(Indexadores!C20-Indexadores!C19)/Indexadores!C19</f>
        <v>2.4606299212598009E-3</v>
      </c>
      <c r="D11" s="26">
        <f>+(Indexadores!D20-Indexadores!D19)/Indexadores!D19</f>
        <v>5.6603773584905214E-3</v>
      </c>
      <c r="E11" s="26">
        <f>+(Indexadores!F20-Indexadores!F19)/Indexadores!F19</f>
        <v>-1.503759398496191E-3</v>
      </c>
      <c r="F11" s="26">
        <f>+(Indexadores!G20-Indexadores!G19)/Indexadores!G19</f>
        <v>-1.4999999999999831E-3</v>
      </c>
      <c r="G11" s="26">
        <f>+(Indexadores!H20-Indexadores!H19)/Indexadores!H19</f>
        <v>-1.6435541859270767E-2</v>
      </c>
      <c r="H11" s="26">
        <f>+(Indexadores!J20-Indexadores!J19)/Indexadores!J19</f>
        <v>-8.0348533445212034E-2</v>
      </c>
      <c r="I11" s="26">
        <f>+(Indexadores!K20-Indexadores!K19)/Indexadores!K19</f>
        <v>5.1265090127336176E-3</v>
      </c>
      <c r="J11" s="26">
        <f>+(Indexadores!E20-Indexadores!E19)/Indexadores!E19</f>
        <v>2.020202020202038E-3</v>
      </c>
    </row>
    <row r="12" spans="2:18">
      <c r="B12" s="8">
        <v>38991</v>
      </c>
      <c r="C12" s="26">
        <f>+(Indexadores!C21-Indexadores!C20)/Indexadores!C20</f>
        <v>-1.2763868433971499E-2</v>
      </c>
      <c r="D12" s="26">
        <f>+(Indexadores!D21-Indexadores!D20)/Indexadores!D20</f>
        <v>-7.5046904315196877E-3</v>
      </c>
      <c r="E12" s="26">
        <f>+(Indexadores!F21-Indexadores!F20)/Indexadores!F20</f>
        <v>-5.0200803212851596E-3</v>
      </c>
      <c r="F12" s="26">
        <f>+(Indexadores!G21-Indexadores!G20)/Indexadores!G20</f>
        <v>-9.514271407110645E-3</v>
      </c>
      <c r="G12" s="26">
        <f>+(Indexadores!H21-Indexadores!H20)/Indexadores!H20</f>
        <v>-1.6187989556135762E-2</v>
      </c>
      <c r="H12" s="26">
        <f>+(Indexadores!J21-Indexadores!J20)/Indexadores!J20</f>
        <v>-0.11633902607032036</v>
      </c>
      <c r="I12" s="26">
        <f>+(Indexadores!K21-Indexadores!K20)/Indexadores!K20</f>
        <v>4.7713063507731756E-3</v>
      </c>
      <c r="J12" s="26">
        <f>+(Indexadores!E21-Indexadores!E20)/Indexadores!E20</f>
        <v>5.0403225806445161E-4</v>
      </c>
      <c r="K12" s="29">
        <f>+(Indexadores!C21-Indexadores!C15)/Indexadores!C15</f>
        <v>-9.8473658296405388E-3</v>
      </c>
      <c r="L12" s="29">
        <f>+(Indexadores!D21-Indexadores!D15)/Indexadores!D15</f>
        <v>-5.171603196991015E-3</v>
      </c>
      <c r="M12" s="29">
        <f>+(Indexadores!F21-Indexadores!F15)/Indexadores!F15</f>
        <v>-3.0181086519113698E-3</v>
      </c>
      <c r="N12" s="29">
        <f>+(Indexadores!G21-Indexadores!G15)/Indexadores!G15</f>
        <v>-1.8362282878411917E-2</v>
      </c>
      <c r="O12" s="29">
        <f>+(Indexadores!H21-Indexadores!H15)/Indexadores!H15</f>
        <v>-3.1860226104830407E-2</v>
      </c>
      <c r="P12" s="29">
        <f>+(Indexadores!J21-Indexadores!J15)/Indexadores!J15</f>
        <v>-0.22521284996790061</v>
      </c>
      <c r="Q12" s="29">
        <f>+(Indexadores!K21-Indexadores!K15)/Indexadores!K15</f>
        <v>1.8512341561040625E-2</v>
      </c>
      <c r="R12" s="29">
        <f>+(Indexadores!E21-Indexadores!E15)/Indexadores!E15</f>
        <v>2.0041109969167491E-2</v>
      </c>
    </row>
    <row r="13" spans="2:18">
      <c r="B13" s="8">
        <v>39022</v>
      </c>
      <c r="C13" s="26">
        <f>+(Indexadores!C22-Indexadores!C21)/Indexadores!C21</f>
        <v>1.4917951268025877E-3</v>
      </c>
      <c r="D13" s="26">
        <f>+(Indexadores!D22-Indexadores!D21)/Indexadores!D21</f>
        <v>-6.6162570888468521E-3</v>
      </c>
      <c r="E13" s="26">
        <f>+(Indexadores!F22-Indexadores!F21)/Indexadores!F21</f>
        <v>2.0181634712411506E-3</v>
      </c>
      <c r="F13" s="26">
        <f>+(Indexadores!G22-Indexadores!G21)/Indexadores!G21</f>
        <v>-6.0667340748231154E-3</v>
      </c>
      <c r="G13" s="26">
        <f>+(Indexadores!H22-Indexadores!H21)/Indexadores!H21</f>
        <v>-3.1316348195329025E-2</v>
      </c>
      <c r="H13" s="26">
        <f>+(Indexadores!J22-Indexadores!J21)/Indexadores!J21</f>
        <v>2.7801656724803954E-2</v>
      </c>
      <c r="I13" s="26">
        <f>+(Indexadores!K22-Indexadores!K21)/Indexadores!K21</f>
        <v>3.1111838873424395E-3</v>
      </c>
      <c r="J13" s="26">
        <f>+(Indexadores!E22-Indexadores!E21)/Indexadores!E21</f>
        <v>1.0075566750629812E-3</v>
      </c>
    </row>
    <row r="14" spans="2:18">
      <c r="B14" s="8">
        <v>39052</v>
      </c>
      <c r="C14" s="26">
        <f>+(Indexadores!C23-Indexadores!C22)/Indexadores!C22</f>
        <v>-7.9443892750745339E-3</v>
      </c>
      <c r="D14" s="26">
        <f>+(Indexadores!D23-Indexadores!D22)/Indexadores!D22</f>
        <v>6.1845861084680884E-3</v>
      </c>
      <c r="E14" s="26">
        <f>+(Indexadores!F23-Indexadores!F22)/Indexadores!F22</f>
        <v>-4.028197381671662E-3</v>
      </c>
      <c r="F14" s="26">
        <f>+(Indexadores!G23-Indexadores!G22)/Indexadores!G22</f>
        <v>-2.5432349949135453E-3</v>
      </c>
      <c r="G14" s="26">
        <f>+(Indexadores!H23-Indexadores!H22)/Indexadores!H22</f>
        <v>-1.4246575342465763E-2</v>
      </c>
      <c r="H14" s="26">
        <f>+(Indexadores!J23-Indexadores!J22)/Indexadores!J22</f>
        <v>2.0891909004645132E-3</v>
      </c>
      <c r="I14" s="26">
        <f>+(Indexadores!K23-Indexadores!K22)/Indexadores!K22</f>
        <v>6.2030688867123268E-3</v>
      </c>
      <c r="J14" s="26">
        <f>+(Indexadores!E23-Indexadores!E22)/Indexadores!E22</f>
        <v>5.5359838953195576E-3</v>
      </c>
    </row>
    <row r="15" spans="2:18">
      <c r="B15" s="8">
        <v>39083</v>
      </c>
      <c r="C15" s="26">
        <f>+(Indexadores!C24-Indexadores!C23)/Indexadores!C23</f>
        <v>4.5045045045045105E-3</v>
      </c>
      <c r="D15" s="26">
        <f>+(Indexadores!D24-Indexadores!D23)/Indexadores!D23</f>
        <v>-1.8912529550827464E-2</v>
      </c>
      <c r="E15" s="26">
        <f>+(Indexadores!F24-Indexadores!F23)/Indexadores!F23</f>
        <v>0</v>
      </c>
      <c r="F15" s="26">
        <f>+(Indexadores!G24-Indexadores!G23)/Indexadores!G23</f>
        <v>1.0198878123406749E-3</v>
      </c>
      <c r="G15" s="26">
        <f>+(Indexadores!H24-Indexadores!H23)/Indexadores!H23</f>
        <v>-1.3896609227348571E-2</v>
      </c>
      <c r="H15" s="26">
        <f>+(Indexadores!J24-Indexadores!J23)/Indexadores!J23</f>
        <v>6.2887255930911837E-2</v>
      </c>
      <c r="I15" s="26">
        <f>+(Indexadores!K24-Indexadores!K23)/Indexadores!K23</f>
        <v>8.111615833874729E-4</v>
      </c>
      <c r="J15" s="26">
        <f>+(Indexadores!E24-Indexadores!E23)/Indexadores!E23</f>
        <v>9.5095095095095259E-3</v>
      </c>
    </row>
    <row r="16" spans="2:18">
      <c r="B16" s="8">
        <v>39114</v>
      </c>
      <c r="C16" s="26">
        <f>+(Indexadores!C25-Indexadores!C24)/Indexadores!C24</f>
        <v>4.484304932735432E-3</v>
      </c>
      <c r="D16" s="26">
        <f>+(Indexadores!D25-Indexadores!D24)/Indexadores!D24</f>
        <v>3.855421686747055E-3</v>
      </c>
      <c r="E16" s="26">
        <f>+(Indexadores!F25-Indexadores!F24)/Indexadores!F24</f>
        <v>7.0778564206268949E-3</v>
      </c>
      <c r="F16" s="26">
        <f>+(Indexadores!G25-Indexadores!G24)/Indexadores!G24</f>
        <v>9.6790626591950878E-3</v>
      </c>
      <c r="G16" s="26">
        <f>+(Indexadores!H25-Indexadores!H24)/Indexadores!H24</f>
        <v>1.8038331454340577E-2</v>
      </c>
      <c r="H16" s="26">
        <f>+(Indexadores!J25-Indexadores!J24)/Indexadores!J24</f>
        <v>4.7148614331456389E-2</v>
      </c>
      <c r="I16" s="26">
        <f>+(Indexadores!K25-Indexadores!K24)/Indexadores!K24</f>
        <v>3.8904198411412968E-3</v>
      </c>
      <c r="J16" s="26">
        <f>+(Indexadores!E25-Indexadores!E24)/Indexadores!E24</f>
        <v>0</v>
      </c>
    </row>
    <row r="17" spans="2:18">
      <c r="B17" s="8">
        <v>39142</v>
      </c>
      <c r="C17" s="26">
        <f>+(Indexadores!C26-Indexadores!C25)/Indexadores!C25</f>
        <v>1.2896825396825505E-2</v>
      </c>
      <c r="D17" s="26">
        <f>+(Indexadores!D26-Indexadores!D25)/Indexadores!D25</f>
        <v>2.8804608737398483E-3</v>
      </c>
      <c r="E17" s="26">
        <f>+(Indexadores!F26-Indexadores!F25)/Indexadores!F25</f>
        <v>-4.016064257028211E-3</v>
      </c>
      <c r="F17" s="26">
        <f>+(Indexadores!G26-Indexadores!G25)/Indexadores!G25</f>
        <v>-9.5862764883955388E-3</v>
      </c>
      <c r="G17" s="26">
        <f>+(Indexadores!H26-Indexadores!H25)/Indexadores!H25</f>
        <v>1.3842746400885834E-2</v>
      </c>
      <c r="H17" s="26">
        <f>+(Indexadores!J26-Indexadores!J25)/Indexadores!J25</f>
        <v>4.0788685087913652E-3</v>
      </c>
      <c r="I17" s="26">
        <f>+(Indexadores!K26-Indexadores!K25)/Indexadores!K25</f>
        <v>1.6147263038913421E-3</v>
      </c>
      <c r="J17" s="26">
        <f>+(Indexadores!E26-Indexadores!E25)/Indexadores!E25</f>
        <v>4.9578582052546951E-4</v>
      </c>
    </row>
    <row r="18" spans="2:18">
      <c r="B18" s="8">
        <v>39173</v>
      </c>
      <c r="C18" s="26">
        <f>+(Indexadores!C27-Indexadores!C26)/Indexadores!C26</f>
        <v>-2.4485798237023453E-3</v>
      </c>
      <c r="D18" s="26">
        <f>+(Indexadores!D27-Indexadores!D26)/Indexadores!D26</f>
        <v>9.5739588319757409E-4</v>
      </c>
      <c r="E18" s="26">
        <f>+(Indexadores!F27-Indexadores!F26)/Indexadores!F26</f>
        <v>3.5282258064516826E-3</v>
      </c>
      <c r="F18" s="26">
        <f>+(Indexadores!G27-Indexadores!G26)/Indexadores!G26</f>
        <v>0</v>
      </c>
      <c r="G18" s="26">
        <f>+(Indexadores!H27-Indexadores!H26)/Indexadores!H26</f>
        <v>-6.0076460950299667E-3</v>
      </c>
      <c r="H18" s="26">
        <f>+(Indexadores!J27-Indexadores!J26)/Indexadores!J26</f>
        <v>-2.3343083550835655E-2</v>
      </c>
      <c r="I18" s="26">
        <f>+(Indexadores!K27-Indexadores!K26)/Indexadores!K26</f>
        <v>4.8363694986303368E-4</v>
      </c>
      <c r="J18" s="26">
        <f>+(Indexadores!E27-Indexadores!E26)/Indexadores!E26</f>
        <v>-1.4866204162536621E-3</v>
      </c>
      <c r="K18" s="29">
        <f>+(Indexadores!C27-Indexadores!C21)/Indexadores!C21</f>
        <v>1.2928891098955715E-2</v>
      </c>
      <c r="L18" s="29">
        <f>+(Indexadores!D27-Indexadores!D21)/Indexadores!D21</f>
        <v>-1.1814744801512348E-2</v>
      </c>
      <c r="M18" s="29">
        <f>+(Indexadores!F27-Indexadores!F21)/Indexadores!F21</f>
        <v>4.5408678102926234E-3</v>
      </c>
      <c r="N18" s="29">
        <f>+(Indexadores!G27-Indexadores!G21)/Indexadores!G21</f>
        <v>-7.5834175935288618E-3</v>
      </c>
      <c r="O18" s="29">
        <f>+(Indexadores!H27-Indexadores!H21)/Indexadores!H21</f>
        <v>-3.3970276008492492E-2</v>
      </c>
      <c r="P18" s="29">
        <f>+(Indexadores!J27-Indexadores!J21)/Indexadores!J21</f>
        <v>0.12414173142978971</v>
      </c>
      <c r="Q18" s="29">
        <f>+(Indexadores!K27-Indexadores!K21)/Indexadores!K21</f>
        <v>1.6210905518257823E-2</v>
      </c>
      <c r="R18" s="29">
        <f>+(Indexadores!E27-Indexadores!E21)/Indexadores!E21</f>
        <v>1.5113350125944581E-2</v>
      </c>
    </row>
    <row r="19" spans="2:18">
      <c r="B19" s="8">
        <v>39203</v>
      </c>
      <c r="C19" s="26">
        <f>+(Indexadores!C28-Indexadores!C27)/Indexadores!C27</f>
        <v>-8.8365243004418382E-3</v>
      </c>
      <c r="D19" s="26">
        <f>+(Indexadores!D28-Indexadores!D27)/Indexadores!D27</f>
        <v>8.1300813008130038E-3</v>
      </c>
      <c r="E19" s="26">
        <f>+(Indexadores!F28-Indexadores!F27)/Indexadores!F27</f>
        <v>0</v>
      </c>
      <c r="F19" s="26">
        <f>+(Indexadores!G28-Indexadores!G27)/Indexadores!G27</f>
        <v>-5.6036678553234654E-3</v>
      </c>
      <c r="G19" s="26">
        <f>+(Indexadores!H28-Indexadores!H27)/Indexadores!H27</f>
        <v>-2.032967032967041E-2</v>
      </c>
      <c r="H19" s="26">
        <f>+(Indexadores!J28-Indexadores!J27)/Indexadores!J27</f>
        <v>-4.112774643438228E-2</v>
      </c>
      <c r="I19" s="26">
        <f>+(Indexadores!K28-Indexadores!K27)/Indexadores!K27</f>
        <v>3.2226877215597562E-4</v>
      </c>
      <c r="J19" s="26">
        <f>+(Indexadores!E28-Indexadores!E27)/Indexadores!E27</f>
        <v>-4.9627791563269092E-4</v>
      </c>
    </row>
    <row r="20" spans="2:18">
      <c r="B20" s="8">
        <v>39234</v>
      </c>
      <c r="C20" s="26">
        <f>+(Indexadores!C29-Indexadores!C28)/Indexadores!C28</f>
        <v>-1.0401188707280845E-2</v>
      </c>
      <c r="D20" s="26">
        <f>+(Indexadores!D29-Indexadores!D28)/Indexadores!D28</f>
        <v>9.9620493358634071E-3</v>
      </c>
      <c r="E20" s="26">
        <f>+(Indexadores!F29-Indexadores!F28)/Indexadores!F28</f>
        <v>-2.5113008538423E-3</v>
      </c>
      <c r="F20" s="26">
        <f>+(Indexadores!G29-Indexadores!G28)/Indexadores!G28</f>
        <v>-2.7151639344262297E-2</v>
      </c>
      <c r="G20" s="26">
        <f>+(Indexadores!H29-Indexadores!H28)/Indexadores!H28</f>
        <v>-6.1693774537295958E-3</v>
      </c>
      <c r="H20" s="26">
        <f>+(Indexadores!J29-Indexadores!J28)/Indexadores!J28</f>
        <v>-6.3109945447735433E-2</v>
      </c>
      <c r="I20" s="26">
        <f>+(Indexadores!K29-Indexadores!K28)/Indexadores!K28</f>
        <v>-2.8994845360824522E-3</v>
      </c>
      <c r="J20" s="26">
        <f>+(Indexadores!E29-Indexadores!E28)/Indexadores!E28</f>
        <v>-9.930486593843187E-4</v>
      </c>
    </row>
    <row r="21" spans="2:18">
      <c r="B21" s="8">
        <v>39264</v>
      </c>
      <c r="C21" s="26">
        <f>+(Indexadores!C30-Indexadores!C29)/Indexadores!C29</f>
        <v>1.5015015015015037E-3</v>
      </c>
      <c r="D21" s="26">
        <f>+(Indexadores!D30-Indexadores!D29)/Indexadores!D29</f>
        <v>9.3940817285112011E-4</v>
      </c>
      <c r="E21" s="26">
        <f>+(Indexadores!F30-Indexadores!F29)/Indexadores!F29</f>
        <v>2.014098690835831E-3</v>
      </c>
      <c r="F21" s="26">
        <f>+(Indexadores!G30-Indexadores!G29)/Indexadores!G29</f>
        <v>-2.0537124802527687E-2</v>
      </c>
      <c r="G21" s="26">
        <f>+(Indexadores!H30-Indexadores!H29)/Indexadores!H29</f>
        <v>-4.5146726862302739E-3</v>
      </c>
      <c r="H21" s="26">
        <f>+(Indexadores!J30-Indexadores!J29)/Indexadores!J29</f>
        <v>2.2813850250695007E-2</v>
      </c>
      <c r="I21" s="26">
        <f>+(Indexadores!K30-Indexadores!K29)/Indexadores!K29</f>
        <v>-1.6155088853008948E-4</v>
      </c>
      <c r="J21" s="26">
        <f>+(Indexadores!E30-Indexadores!E29)/Indexadores!E29</f>
        <v>-9.9403578528827917E-4</v>
      </c>
    </row>
    <row r="22" spans="2:18">
      <c r="B22" s="8">
        <v>39295</v>
      </c>
      <c r="C22" s="26">
        <f>+(Indexadores!C31-Indexadores!C30)/Indexadores!C30</f>
        <v>1.2993503248375921E-2</v>
      </c>
      <c r="D22" s="26">
        <f>+(Indexadores!D31-Indexadores!D30)/Indexadores!D30</f>
        <v>-4.2233693101829438E-3</v>
      </c>
      <c r="E22" s="26">
        <f>+(Indexadores!F31-Indexadores!F30)/Indexadores!F30</f>
        <v>5.0251256281410011E-4</v>
      </c>
      <c r="F22" s="26">
        <f>+(Indexadores!G31-Indexadores!G30)/Indexadores!G30</f>
        <v>-2.8494623655913983E-2</v>
      </c>
      <c r="G22" s="26">
        <f>+(Indexadores!H31-Indexadores!H30)/Indexadores!H30</f>
        <v>-6.8027210884354129E-3</v>
      </c>
      <c r="H22" s="26">
        <f>+(Indexadores!J31-Indexadores!J30)/Indexadores!J30</f>
        <v>-1.2772036179383514E-2</v>
      </c>
      <c r="I22" s="26">
        <f>+(Indexadores!K31-Indexadores!K30)/Indexadores!K30</f>
        <v>2.2620778801099913E-3</v>
      </c>
      <c r="J22" s="26">
        <f>+(Indexadores!E31-Indexadores!E30)/Indexadores!E30</f>
        <v>-1.4925373134329172E-3</v>
      </c>
    </row>
    <row r="23" spans="2:18">
      <c r="B23" s="8">
        <v>39326</v>
      </c>
      <c r="C23" s="26">
        <f>+(Indexadores!C32-Indexadores!C31)/Indexadores!C31</f>
        <v>8.3867784903798367E-3</v>
      </c>
      <c r="D23" s="26">
        <f>+(Indexadores!D32-Indexadores!D31)/Indexadores!D31</f>
        <v>-5.6550424128181936E-3</v>
      </c>
      <c r="E23" s="26">
        <f>+(Indexadores!F32-Indexadores!F31)/Indexadores!F31</f>
        <v>5.0226017076848771E-4</v>
      </c>
      <c r="F23" s="26">
        <f>+(Indexadores!G32-Indexadores!G31)/Indexadores!G31</f>
        <v>1.660210293303814E-2</v>
      </c>
      <c r="G23" s="26">
        <f>+(Indexadores!H32-Indexadores!H31)/Indexadores!H31</f>
        <v>1.71232876712329E-2</v>
      </c>
      <c r="H23" s="26">
        <f>+(Indexadores!J32-Indexadores!J31)/Indexadores!J31</f>
        <v>7.6866732984479311E-2</v>
      </c>
      <c r="I23" s="26">
        <f>+(Indexadores!K32-Indexadores!K31)/Indexadores!K31</f>
        <v>7.5769788811865333E-3</v>
      </c>
      <c r="J23" s="26">
        <f>+(Indexadores!E32-Indexadores!E31)/Indexadores!E31</f>
        <v>9.9651220727454796E-4</v>
      </c>
    </row>
    <row r="24" spans="2:18">
      <c r="B24" s="8">
        <v>39356</v>
      </c>
      <c r="C24" s="26">
        <f>+(Indexadores!C33-Indexadores!C32)/Indexadores!C32</f>
        <v>-4.4031311154598884E-3</v>
      </c>
      <c r="D24" s="26">
        <f>+(Indexadores!D33-Indexadores!D32)/Indexadores!D32</f>
        <v>8.0568720379146884E-3</v>
      </c>
      <c r="E24" s="26">
        <f>+(Indexadores!F33-Indexadores!F32)/Indexadores!F32</f>
        <v>0</v>
      </c>
      <c r="F24" s="26">
        <f>+(Indexadores!G33-Indexadores!G32)/Indexadores!G32</f>
        <v>-2.2863364180729335E-2</v>
      </c>
      <c r="G24" s="26">
        <f>+(Indexadores!H33-Indexadores!H32)/Indexadores!H32</f>
        <v>1.0101010101010086E-2</v>
      </c>
      <c r="H24" s="26">
        <f>+(Indexadores!J33-Indexadores!J32)/Indexadores!J32</f>
        <v>1.4209137659614831E-4</v>
      </c>
      <c r="I24" s="26">
        <f>+(Indexadores!K33-Indexadores!K32)/Indexadores!K32</f>
        <v>5.6000000000000251E-3</v>
      </c>
      <c r="J24" s="26">
        <f>+(Indexadores!E33-Indexadores!E32)/Indexadores!E32</f>
        <v>-1.9910403185664687E-3</v>
      </c>
      <c r="K24" s="29">
        <f>+(Indexadores!C33-Indexadores!C27)/Indexadores!C27</f>
        <v>-9.8183603338238175E-4</v>
      </c>
      <c r="L24" s="29">
        <f>+(Indexadores!D33-Indexadores!D27)/Indexadores!D27</f>
        <v>1.721664275466285E-2</v>
      </c>
      <c r="M24" s="29">
        <f>+(Indexadores!F33-Indexadores!F27)/Indexadores!F27</f>
        <v>5.0226017076848771E-4</v>
      </c>
      <c r="N24" s="29">
        <f>+(Indexadores!G33-Indexadores!G27)/Indexadores!G27</f>
        <v>-8.5583290881304078E-2</v>
      </c>
      <c r="O24" s="29">
        <f>+(Indexadores!H33-Indexadores!H27)/Indexadores!H27</f>
        <v>-1.0989010989011052E-2</v>
      </c>
      <c r="P24" s="29">
        <f>+(Indexadores!J33-Indexadores!J27)/Indexadores!J27</f>
        <v>-2.3016800968740942E-2</v>
      </c>
      <c r="Q24" s="29">
        <f>+(Indexadores!K33-Indexadores!K27)/Indexadores!K27</f>
        <v>1.2729616500161106E-2</v>
      </c>
      <c r="R24" s="29">
        <f>+(Indexadores!E33-Indexadores!E27)/Indexadores!E27</f>
        <v>-4.9627791563275877E-3</v>
      </c>
    </row>
    <row r="25" spans="2:18">
      <c r="B25" s="8">
        <v>39387</v>
      </c>
      <c r="C25" s="26">
        <f>+(Indexadores!C34-Indexadores!C33)/Indexadores!C33</f>
        <v>-8.3538083538083202E-3</v>
      </c>
      <c r="D25" s="26">
        <f>+(Indexadores!D34-Indexadores!D33)/Indexadores!D33</f>
        <v>4.2313117066291282E-3</v>
      </c>
      <c r="E25" s="26">
        <f>+(Indexadores!F34-Indexadores!F33)/Indexadores!F33</f>
        <v>5.0200803212840505E-4</v>
      </c>
      <c r="F25" s="26">
        <f>+(Indexadores!G34-Indexadores!G33)/Indexadores!G33</f>
        <v>-1.1699164345403912E-2</v>
      </c>
      <c r="G25" s="26">
        <f>+(Indexadores!H34-Indexadores!H33)/Indexadores!H33</f>
        <v>-6.6666666666667053E-3</v>
      </c>
      <c r="H25" s="26">
        <f>+(Indexadores!J34-Indexadores!J33)/Indexadores!J33</f>
        <v>-4.6510388914045082E-2</v>
      </c>
      <c r="I25" s="26">
        <f>+(Indexadores!K34-Indexadores!K33)/Indexadores!K33</f>
        <v>-4.455051710421605E-3</v>
      </c>
      <c r="J25" s="26">
        <f>+(Indexadores!E34-Indexadores!E33)/Indexadores!E33</f>
        <v>-4.9875311720691876E-4</v>
      </c>
    </row>
    <row r="26" spans="2:18">
      <c r="B26" s="8">
        <v>39417</v>
      </c>
      <c r="C26" s="26">
        <f>+(Indexadores!C35-Indexadores!C34)/Indexadores!C34</f>
        <v>-1.4866204162537185E-3</v>
      </c>
      <c r="D26" s="26">
        <f>+(Indexadores!D35-Indexadores!D34)/Indexadores!D34</f>
        <v>-9.3632958801499744E-4</v>
      </c>
      <c r="E26" s="26">
        <f>+(Indexadores!F35-Indexadores!F34)/Indexadores!F34</f>
        <v>0</v>
      </c>
      <c r="F26" s="26">
        <f>+(Indexadores!G35-Indexadores!G34)/Indexadores!G34</f>
        <v>9.5828635851183171E-3</v>
      </c>
      <c r="G26" s="26">
        <f>+(Indexadores!H35-Indexadores!H34)/Indexadores!H34</f>
        <v>2.7964205816556065E-3</v>
      </c>
      <c r="H26" s="26">
        <f>+(Indexadores!J35-Indexadores!J34)/Indexadores!J34</f>
        <v>3.4880032094739617E-2</v>
      </c>
      <c r="I26" s="26">
        <f>+(Indexadores!K35-Indexadores!K34)/Indexadores!K34</f>
        <v>-3.1964200095919239E-4</v>
      </c>
      <c r="J26" s="26">
        <f>+(Indexadores!E35-Indexadores!E34)/Indexadores!E34</f>
        <v>2.9940119760479308E-3</v>
      </c>
    </row>
    <row r="27" spans="2:18">
      <c r="B27" s="8">
        <v>39448</v>
      </c>
      <c r="C27" s="26">
        <f>+(Indexadores!C36-Indexadores!C35)/Indexadores!C35</f>
        <v>4.9627791563274593E-3</v>
      </c>
      <c r="D27" s="26">
        <f>+(Indexadores!D36-Indexadores!D35)/Indexadores!D35</f>
        <v>-1.4058106841612239E-3</v>
      </c>
      <c r="E27" s="26">
        <f>+(Indexadores!F36-Indexadores!F35)/Indexadores!F35</f>
        <v>9.5333667837431101E-3</v>
      </c>
      <c r="F27" s="26">
        <f>+(Indexadores!G36-Indexadores!G35)/Indexadores!G35</f>
        <v>0</v>
      </c>
      <c r="G27" s="26">
        <f>+(Indexadores!H36-Indexadores!H35)/Indexadores!H35</f>
        <v>-5.5772448410496413E-4</v>
      </c>
      <c r="H27" s="26">
        <f>+(Indexadores!J36-Indexadores!J35)/Indexadores!J35</f>
        <v>1.0887673758463765E-2</v>
      </c>
      <c r="I27" s="26">
        <f>+(Indexadores!K36-Indexadores!K35)/Indexadores!K35</f>
        <v>1.9184652278180006E-3</v>
      </c>
      <c r="J27" s="26">
        <f>+(Indexadores!E36-Indexadores!E35)/Indexadores!E35</f>
        <v>8.4577114427860766E-3</v>
      </c>
    </row>
    <row r="28" spans="2:18">
      <c r="B28" s="8">
        <v>39479</v>
      </c>
      <c r="C28" s="26">
        <f>+(Indexadores!C37-Indexadores!C36)/Indexadores!C36</f>
        <v>8.888888888888901E-3</v>
      </c>
      <c r="D28" s="26">
        <f>+(Indexadores!D37-Indexadores!D36)/Indexadores!D36</f>
        <v>-1.8770530267480381E-3</v>
      </c>
      <c r="E28" s="26">
        <f>+(Indexadores!F37-Indexadores!F36)/Indexadores!F36</f>
        <v>0</v>
      </c>
      <c r="F28" s="26">
        <f>+(Indexadores!G37-Indexadores!G36)/Indexadores!G36</f>
        <v>-8.3752093802345554E-3</v>
      </c>
      <c r="G28" s="26">
        <f>+(Indexadores!H37-Indexadores!H36)/Indexadores!H36</f>
        <v>2.23214285714287E-3</v>
      </c>
      <c r="H28" s="26">
        <f>+(Indexadores!J37-Indexadores!J36)/Indexadores!J36</f>
        <v>2.6340092867781304E-3</v>
      </c>
      <c r="I28" s="26">
        <f>+(Indexadores!K37-Indexadores!K36)/Indexadores!K36</f>
        <v>1.1169618637307112E-3</v>
      </c>
      <c r="J28" s="26">
        <f>+(Indexadores!E37-Indexadores!E36)/Indexadores!E36</f>
        <v>0</v>
      </c>
    </row>
    <row r="29" spans="2:18">
      <c r="B29" s="8">
        <v>39508</v>
      </c>
      <c r="C29" s="26">
        <f>+(Indexadores!C38-Indexadores!C37)/Indexadores!C37</f>
        <v>-1.4684287812041135E-3</v>
      </c>
      <c r="D29" s="26">
        <f>+(Indexadores!D38-Indexadores!D37)/Indexadores!D37</f>
        <v>3.7611659614481142E-3</v>
      </c>
      <c r="E29" s="26">
        <f>+(Indexadores!F38-Indexadores!F37)/Indexadores!F37</f>
        <v>0</v>
      </c>
      <c r="F29" s="26">
        <f>+(Indexadores!G38-Indexadores!G37)/Indexadores!G37</f>
        <v>-3.9414414414413491E-3</v>
      </c>
      <c r="G29" s="26">
        <f>+(Indexadores!H38-Indexadores!H37)/Indexadores!H37</f>
        <v>5.5679287305119196E-4</v>
      </c>
      <c r="H29" s="26">
        <f>+(Indexadores!J38-Indexadores!J37)/Indexadores!J37</f>
        <v>-5.0501925570827048E-2</v>
      </c>
      <c r="I29" s="26">
        <f>+(Indexadores!K38-Indexadores!K37)/Indexadores!K37</f>
        <v>3.8253108065028651E-3</v>
      </c>
      <c r="J29" s="26">
        <f>+(Indexadores!E38-Indexadores!E37)/Indexadores!E37</f>
        <v>9.8667982239764073E-4</v>
      </c>
    </row>
    <row r="30" spans="2:18">
      <c r="B30" s="8">
        <v>39539</v>
      </c>
      <c r="C30" s="26">
        <f>+(Indexadores!C39-Indexadores!C38)/Indexadores!C38</f>
        <v>-2.4509803921568211E-3</v>
      </c>
      <c r="D30" s="26">
        <f>+(Indexadores!D39-Indexadores!D38)/Indexadores!D38</f>
        <v>4.6838407494146007E-4</v>
      </c>
      <c r="E30" s="26">
        <f>+(Indexadores!F39-Indexadores!F38)/Indexadores!F38</f>
        <v>0</v>
      </c>
      <c r="F30" s="26">
        <f>+(Indexadores!G39-Indexadores!G38)/Indexadores!G38</f>
        <v>3.9570378745052773E-3</v>
      </c>
      <c r="G30" s="26">
        <f>+(Indexadores!H39-Indexadores!H38)/Indexadores!H38</f>
        <v>-2.0589872008903668E-2</v>
      </c>
      <c r="H30" s="26">
        <f>+(Indexadores!J39-Indexadores!J38)/Indexadores!J38</f>
        <v>-5.9969904157410804E-2</v>
      </c>
      <c r="I30" s="26">
        <f>+(Indexadores!K39-Indexadores!K38)/Indexadores!K38</f>
        <v>-4.7634169577643343E-3</v>
      </c>
      <c r="J30" s="26">
        <f>+(Indexadores!E39-Indexadores!E38)/Indexadores!E38</f>
        <v>0</v>
      </c>
      <c r="K30" s="29">
        <f>+(Indexadores!C39-Indexadores!C33)/Indexadores!C33</f>
        <v>0</v>
      </c>
      <c r="L30" s="29">
        <f>+(Indexadores!D39-Indexadores!D33)/Indexadores!D33</f>
        <v>4.2313117066291282E-3</v>
      </c>
      <c r="M30" s="29">
        <f>+(Indexadores!F39-Indexadores!F33)/Indexadores!F33</f>
        <v>1.004016064257018E-2</v>
      </c>
      <c r="N30" s="29">
        <f>+(Indexadores!G39-Indexadores!G33)/Indexadores!G33</f>
        <v>-1.0584958217270315E-2</v>
      </c>
      <c r="O30" s="29">
        <f>+(Indexadores!H39-Indexadores!H33)/Indexadores!H33</f>
        <v>-2.2222222222222206E-2</v>
      </c>
      <c r="P30" s="29">
        <f>+(Indexadores!J39-Indexadores!J33)/Indexadores!J33</f>
        <v>-0.10733778517518827</v>
      </c>
      <c r="Q30" s="29">
        <f>+(Indexadores!K39-Indexadores!K33)/Indexadores!K33</f>
        <v>-2.7048528241846127E-3</v>
      </c>
      <c r="R30" s="29">
        <f>+(Indexadores!E39-Indexadores!E33)/Indexadores!E33</f>
        <v>1.1970074812967689E-2</v>
      </c>
    </row>
    <row r="31" spans="2:18">
      <c r="B31" s="8">
        <v>39569</v>
      </c>
      <c r="C31" s="26">
        <f>+(Indexadores!C40-Indexadores!C39)/Indexadores!C39</f>
        <v>2.9484029484029522E-3</v>
      </c>
      <c r="D31" s="26">
        <f>+(Indexadores!D40-Indexadores!D39)/Indexadores!D39</f>
        <v>3.2771535580523497E-3</v>
      </c>
      <c r="E31" s="26">
        <f>+(Indexadores!F40-Indexadores!F39)/Indexadores!F39</f>
        <v>0</v>
      </c>
      <c r="F31" s="26">
        <f>+(Indexadores!G40-Indexadores!G39)/Indexadores!G39</f>
        <v>-1.5202702702702678E-2</v>
      </c>
      <c r="G31" s="26">
        <f>+(Indexadores!H40-Indexadores!H39)/Indexadores!H39</f>
        <v>-5.1136363636363558E-3</v>
      </c>
      <c r="H31" s="26">
        <f>+(Indexadores!J40-Indexadores!J39)/Indexadores!J39</f>
        <v>3.5830305833450689E-3</v>
      </c>
      <c r="I31" s="26">
        <f>+(Indexadores!K40-Indexadores!K39)/Indexadores!K39</f>
        <v>-1.5954052329284811E-4</v>
      </c>
      <c r="J31" s="26">
        <f>+(Indexadores!E40-Indexadores!E39)/Indexadores!E39</f>
        <v>0</v>
      </c>
    </row>
    <row r="32" spans="2:18">
      <c r="B32" s="8">
        <v>39600</v>
      </c>
      <c r="C32" s="26">
        <f>+(Indexadores!C41-Indexadores!C40)/Indexadores!C40</f>
        <v>9.7991180793724226E-4</v>
      </c>
      <c r="D32" s="26">
        <f>+(Indexadores!D41-Indexadores!D40)/Indexadores!D40</f>
        <v>-1.3999066728883573E-3</v>
      </c>
      <c r="E32" s="26">
        <f>+(Indexadores!F41-Indexadores!F40)/Indexadores!F40</f>
        <v>0</v>
      </c>
      <c r="F32" s="26">
        <f>+(Indexadores!G41-Indexadores!G40)/Indexadores!G40</f>
        <v>1.143510577472878E-3</v>
      </c>
      <c r="G32" s="26">
        <f>+(Indexadores!H41-Indexadores!H40)/Indexadores!H40</f>
        <v>-5.1399200456881703E-3</v>
      </c>
      <c r="H32" s="26">
        <f>+(Indexadores!J41-Indexadores!J40)/Indexadores!J40</f>
        <v>-3.1140050001205222E-2</v>
      </c>
      <c r="I32" s="26">
        <f>+(Indexadores!K41-Indexadores!K40)/Indexadores!K40</f>
        <v>6.3826392213179664E-3</v>
      </c>
      <c r="J32" s="26">
        <f>+(Indexadores!E41-Indexadores!E40)/Indexadores!E40</f>
        <v>0</v>
      </c>
    </row>
    <row r="33" spans="2:18">
      <c r="B33" s="8">
        <v>39630</v>
      </c>
      <c r="C33" s="26">
        <f>+(Indexadores!C42-Indexadores!C41)/Indexadores!C41</f>
        <v>4.894762604014159E-4</v>
      </c>
      <c r="D33" s="26">
        <f>+(Indexadores!D42-Indexadores!D41)/Indexadores!D41</f>
        <v>7.0093457943925033E-3</v>
      </c>
      <c r="E33" s="26">
        <f>+(Indexadores!F42-Indexadores!F41)/Indexadores!F41</f>
        <v>0</v>
      </c>
      <c r="F33" s="26">
        <f>+(Indexadores!G42-Indexadores!G41)/Indexadores!G41</f>
        <v>2.8555111364934492E-3</v>
      </c>
      <c r="G33" s="26">
        <f>+(Indexadores!H42-Indexadores!H41)/Indexadores!H41</f>
        <v>-1.0907003444316828E-2</v>
      </c>
      <c r="H33" s="26">
        <f>+(Indexadores!J42-Indexadores!J41)/Indexadores!J41</f>
        <v>-1.5858267109930931E-2</v>
      </c>
      <c r="I33" s="26">
        <f>+(Indexadores!K42-Indexadores!K41)/Indexadores!K41</f>
        <v>2.6954177897574589E-3</v>
      </c>
      <c r="J33" s="26">
        <f>+(Indexadores!E42-Indexadores!E41)/Indexadores!E41</f>
        <v>4.9285362247406211E-4</v>
      </c>
    </row>
    <row r="34" spans="2:18">
      <c r="B34" s="8">
        <v>39661</v>
      </c>
      <c r="C34" s="26">
        <f>+(Indexadores!C43-Indexadores!C42)/Indexadores!C42</f>
        <v>-9.7847358121326382E-4</v>
      </c>
      <c r="D34" s="26">
        <f>+(Indexadores!D43-Indexadores!D42)/Indexadores!D42</f>
        <v>-3.7122969837587649E-3</v>
      </c>
      <c r="E34" s="26">
        <f>+(Indexadores!F43-Indexadores!F42)/Indexadores!F42</f>
        <v>-4.9701789264416463E-4</v>
      </c>
      <c r="F34" s="26">
        <f>+(Indexadores!G43-Indexadores!G42)/Indexadores!G42</f>
        <v>-1.7084282460136482E-3</v>
      </c>
      <c r="G34" s="26">
        <f>+(Indexadores!H43-Indexadores!H42)/Indexadores!H42</f>
        <v>-5.8038305281497425E-4</v>
      </c>
      <c r="H34" s="26">
        <f>+(Indexadores!J43-Indexadores!J42)/Indexadores!J42</f>
        <v>4.1967924071762912E-2</v>
      </c>
      <c r="I34" s="26">
        <f>+(Indexadores!K43-Indexadores!K42)/Indexadores!K42</f>
        <v>2.3719165085388147E-3</v>
      </c>
      <c r="J34" s="26">
        <f>+(Indexadores!E43-Indexadores!E42)/Indexadores!E42</f>
        <v>0</v>
      </c>
    </row>
    <row r="35" spans="2:18">
      <c r="B35" s="8">
        <v>39692</v>
      </c>
      <c r="C35" s="26">
        <f>+(Indexadores!C44-Indexadores!C43)/Indexadores!C43</f>
        <v>-1.4691478942213535E-3</v>
      </c>
      <c r="D35" s="26">
        <f>+(Indexadores!D44-Indexadores!D43)/Indexadores!D43</f>
        <v>5.5891942244993978E-3</v>
      </c>
      <c r="E35" s="26">
        <f>+(Indexadores!F44-Indexadores!F43)/Indexadores!F43</f>
        <v>0</v>
      </c>
      <c r="F35" s="26">
        <f>+(Indexadores!G44-Indexadores!G43)/Indexadores!G43</f>
        <v>-5.7045065601825781E-3</v>
      </c>
      <c r="G35" s="26">
        <f>+(Indexadores!H44-Indexadores!H43)/Indexadores!H43</f>
        <v>1.7421602787456925E-3</v>
      </c>
      <c r="H35" s="26">
        <f>+(Indexadores!J44-Indexadores!J43)/Indexadores!J43</f>
        <v>-2.9006414384708714E-3</v>
      </c>
      <c r="I35" s="26">
        <f>+(Indexadores!K44-Indexadores!K43)/Indexadores!K43</f>
        <v>5.3636220224009693E-3</v>
      </c>
      <c r="J35" s="26">
        <f>+(Indexadores!E44-Indexadores!E43)/Indexadores!E43</f>
        <v>3.9408866995074244E-3</v>
      </c>
    </row>
    <row r="36" spans="2:18">
      <c r="B36" s="8">
        <v>39722</v>
      </c>
      <c r="C36" s="26">
        <f>+(Indexadores!C45-Indexadores!C44)/Indexadores!C44</f>
        <v>-6.8661108386464933E-3</v>
      </c>
      <c r="D36" s="26">
        <f>+(Indexadores!D45-Indexadores!D44)/Indexadores!D44</f>
        <v>4.6317739694289717E-4</v>
      </c>
      <c r="E36" s="26">
        <f>+(Indexadores!F45-Indexadores!F44)/Indexadores!F44</f>
        <v>1.491795126802674E-3</v>
      </c>
      <c r="F36" s="26">
        <f>+(Indexadores!G45-Indexadores!G44)/Indexadores!G44</f>
        <v>1.3195639701663847E-2</v>
      </c>
      <c r="G36" s="26">
        <f>+(Indexadores!H45-Indexadores!H44)/Indexadores!H44</f>
        <v>-6.376811594202822E-3</v>
      </c>
      <c r="H36" s="26">
        <f>+(Indexadores!J45-Indexadores!J44)/Indexadores!J44</f>
        <v>3.8135107560317702E-3</v>
      </c>
      <c r="I36" s="26">
        <f>+(Indexadores!K45-Indexadores!K44)/Indexadores!K44</f>
        <v>1.4122077514516231E-3</v>
      </c>
      <c r="J36" s="26">
        <f>+(Indexadores!E45-Indexadores!E44)/Indexadores!E44</f>
        <v>0</v>
      </c>
      <c r="K36" s="29">
        <f>+(Indexadores!C45-Indexadores!C39)/Indexadores!C39</f>
        <v>-4.9140049140049651E-3</v>
      </c>
      <c r="L36" s="29">
        <f>+(Indexadores!D45-Indexadores!D39)/Indexadores!D39</f>
        <v>1.1235955056179686E-2</v>
      </c>
      <c r="M36" s="29">
        <f>+(Indexadores!F45-Indexadores!F39)/Indexadores!F39</f>
        <v>9.9403578528832926E-4</v>
      </c>
      <c r="N36" s="29">
        <f>+(Indexadores!G45-Indexadores!G39)/Indexadores!G39</f>
        <v>-5.6306306306305193E-3</v>
      </c>
      <c r="O36" s="29">
        <f>+(Indexadores!H45-Indexadores!H39)/Indexadores!H39</f>
        <v>-2.6136363636363565E-2</v>
      </c>
      <c r="P36" s="29">
        <f>+(Indexadores!J45-Indexadores!J39)/Indexadores!J39</f>
        <v>-2.0293130046488248E-3</v>
      </c>
      <c r="Q36" s="29">
        <f>+(Indexadores!K45-Indexadores!K39)/Indexadores!K39</f>
        <v>1.81876196553926E-2</v>
      </c>
      <c r="R36" s="29">
        <f>+(Indexadores!E45-Indexadores!E39)/Indexadores!E39</f>
        <v>4.435682602267098E-3</v>
      </c>
    </row>
    <row r="37" spans="2:18">
      <c r="B37" s="8">
        <v>39753</v>
      </c>
      <c r="C37" s="26">
        <f>+(Indexadores!C46-Indexadores!C45)/Indexadores!C45</f>
        <v>-6.419753086419672E-3</v>
      </c>
      <c r="D37" s="26">
        <f>+(Indexadores!D46-Indexadores!D45)/Indexadores!D45</f>
        <v>1.0185185185185222E-2</v>
      </c>
      <c r="E37" s="26">
        <f>+(Indexadores!F46-Indexadores!F45)/Indexadores!F45</f>
        <v>8.4409136047665836E-3</v>
      </c>
      <c r="F37" s="26">
        <f>+(Indexadores!G46-Indexadores!G45)/Indexadores!G45</f>
        <v>1.30237825594563E-2</v>
      </c>
      <c r="G37" s="26">
        <f>+(Indexadores!H46-Indexadores!H45)/Indexadores!H45</f>
        <v>-1.1668611435240032E-3</v>
      </c>
      <c r="H37" s="26">
        <f>+(Indexadores!J46-Indexadores!J45)/Indexadores!J45</f>
        <v>-1.7017456114506693E-2</v>
      </c>
      <c r="I37" s="26">
        <f>+(Indexadores!K46-Indexadores!K45)/Indexadores!K45</f>
        <v>3.7605766217485076E-3</v>
      </c>
      <c r="J37" s="26">
        <f>+(Indexadores!E46-Indexadores!E45)/Indexadores!E45</f>
        <v>0</v>
      </c>
    </row>
    <row r="38" spans="2:18">
      <c r="B38" s="8">
        <v>39783</v>
      </c>
      <c r="C38" s="26">
        <f>+(Indexadores!C47-Indexadores!C46)/Indexadores!C46</f>
        <v>3.9761431411530412E-3</v>
      </c>
      <c r="D38" s="26">
        <f>+(Indexadores!D47-Indexadores!D46)/Indexadores!D46</f>
        <v>-1.3748854262145059E-3</v>
      </c>
      <c r="E38" s="26">
        <f>+(Indexadores!F47-Indexadores!F46)/Indexadores!F46</f>
        <v>0</v>
      </c>
      <c r="F38" s="26">
        <f>+(Indexadores!G47-Indexadores!G46)/Indexadores!G46</f>
        <v>6.1486864169928565E-3</v>
      </c>
      <c r="G38" s="26">
        <f>+(Indexadores!H47-Indexadores!H46)/Indexadores!H46</f>
        <v>-1.1682242990653513E-3</v>
      </c>
      <c r="H38" s="26">
        <f>+(Indexadores!J47-Indexadores!J46)/Indexadores!J46</f>
        <v>1.9323103453167664E-2</v>
      </c>
      <c r="I38" s="26">
        <f>+(Indexadores!K47-Indexadores!K46)/Indexadores!K46</f>
        <v>5.9319388073680477E-3</v>
      </c>
      <c r="J38" s="26">
        <f>+(Indexadores!E47-Indexadores!E46)/Indexadores!E46</f>
        <v>0</v>
      </c>
    </row>
    <row r="39" spans="2:18">
      <c r="B39" s="8">
        <v>39814</v>
      </c>
      <c r="C39" s="26">
        <f>+(Indexadores!C48-Indexadores!C47)/Indexadores!C47</f>
        <v>8.9108910891089223E-3</v>
      </c>
      <c r="D39" s="26">
        <f>+(Indexadores!D48-Indexadores!D47)/Indexadores!D47</f>
        <v>-4.1303350160623465E-3</v>
      </c>
      <c r="E39" s="26">
        <f>+(Indexadores!F48-Indexadores!F47)/Indexadores!F47</f>
        <v>1.9694731659280948E-3</v>
      </c>
      <c r="F39" s="26">
        <f>+(Indexadores!G48-Indexadores!G47)/Indexadores!G47</f>
        <v>7.7777777777777377E-3</v>
      </c>
      <c r="G39" s="26">
        <f>+(Indexadores!H48-Indexadores!H47)/Indexadores!H47</f>
        <v>7.017543859649011E-3</v>
      </c>
      <c r="H39" s="26">
        <f>+(Indexadores!J48-Indexadores!J47)/Indexadores!J47</f>
        <v>1.2763714912814091E-2</v>
      </c>
      <c r="I39" s="26">
        <f>+(Indexadores!K48-Indexadores!K47)/Indexadores!K47</f>
        <v>1.8621973929238971E-3</v>
      </c>
      <c r="J39" s="26">
        <f>+(Indexadores!E48-Indexadores!E47)/Indexadores!E47</f>
        <v>8.8321884200195707E-3</v>
      </c>
    </row>
    <row r="40" spans="2:18">
      <c r="B40" s="8">
        <v>39845</v>
      </c>
      <c r="C40" s="26">
        <f>+(Indexadores!C49-Indexadores!C48)/Indexadores!C48</f>
        <v>9.3228655544650846E-3</v>
      </c>
      <c r="D40" s="26">
        <f>+(Indexadores!D49-Indexadores!D48)/Indexadores!D48</f>
        <v>1.3824884792626967E-3</v>
      </c>
      <c r="E40" s="26">
        <f>+(Indexadores!F49-Indexadores!F48)/Indexadores!F48</f>
        <v>9.8280098280104089E-4</v>
      </c>
      <c r="F40" s="26">
        <f>+(Indexadores!G49-Indexadores!G48)/Indexadores!G48</f>
        <v>3.8588754134508464E-3</v>
      </c>
      <c r="G40" s="26">
        <f>+(Indexadores!H49-Indexadores!H48)/Indexadores!H48</f>
        <v>1.6840882694541291E-2</v>
      </c>
      <c r="H40" s="26">
        <f>+(Indexadores!J49-Indexadores!J48)/Indexadores!J48</f>
        <v>-1.9566577161871032E-2</v>
      </c>
      <c r="I40" s="26">
        <f>+(Indexadores!K49-Indexadores!K48)/Indexadores!K48</f>
        <v>4.8017348203220787E-3</v>
      </c>
      <c r="J40" s="26">
        <f>+(Indexadores!E49-Indexadores!E48)/Indexadores!E48</f>
        <v>4.863813229572693E-4</v>
      </c>
    </row>
    <row r="41" spans="2:18">
      <c r="B41" s="8">
        <v>39873</v>
      </c>
      <c r="C41" s="26">
        <f>+(Indexadores!C50-Indexadores!C49)/Indexadores!C49</f>
        <v>6.3198833252309716E-3</v>
      </c>
      <c r="D41" s="26">
        <f>+(Indexadores!D50-Indexadores!D49)/Indexadores!D49</f>
        <v>1.2885411872986599E-2</v>
      </c>
      <c r="E41" s="26">
        <f>+(Indexadores!F50-Indexadores!F49)/Indexadores!F49</f>
        <v>-1.7673048600883614E-2</v>
      </c>
      <c r="F41" s="26">
        <f>+(Indexadores!G50-Indexadores!G49)/Indexadores!G49</f>
        <v>-8.2372322899504843E-3</v>
      </c>
      <c r="G41" s="26">
        <f>+(Indexadores!H50-Indexadores!H49)/Indexadores!H49</f>
        <v>-5.1399200456881703E-3</v>
      </c>
      <c r="H41" s="26">
        <f>+(Indexadores!J50-Indexadores!J49)/Indexadores!J49</f>
        <v>-6.7716297371263515E-2</v>
      </c>
      <c r="I41" s="26">
        <f>+(Indexadores!K50-Indexadores!K49)/Indexadores!K49</f>
        <v>8.3243409896714589E-3</v>
      </c>
      <c r="J41" s="26">
        <f>+(Indexadores!E50-Indexadores!E49)/Indexadores!E49</f>
        <v>4.8614487117154694E-4</v>
      </c>
    </row>
    <row r="42" spans="2:18">
      <c r="B42" s="8">
        <v>39904</v>
      </c>
      <c r="C42" s="26">
        <f>+(Indexadores!C51-Indexadores!C50)/Indexadores!C50</f>
        <v>6.2801932367150285E-3</v>
      </c>
      <c r="D42" s="26">
        <f>+(Indexadores!D51-Indexadores!D50)/Indexadores!D50</f>
        <v>-1.363016810540687E-3</v>
      </c>
      <c r="E42" s="26">
        <f>+(Indexadores!F51-Indexadores!F50)/Indexadores!F50</f>
        <v>2.9985007496250884E-3</v>
      </c>
      <c r="F42" s="26">
        <f>+(Indexadores!G51-Indexadores!G50)/Indexadores!G50</f>
        <v>8.3056478405314684E-3</v>
      </c>
      <c r="G42" s="26">
        <f>+(Indexadores!H51-Indexadores!H50)/Indexadores!H50</f>
        <v>6.3145809414465372E-3</v>
      </c>
      <c r="H42" s="26">
        <f>+(Indexadores!J51-Indexadores!J50)/Indexadores!J50</f>
        <v>4.4871089205064175E-4</v>
      </c>
      <c r="I42" s="26">
        <f>+(Indexadores!K51-Indexadores!K50)/Indexadores!K50</f>
        <v>6.2681547164042378E-3</v>
      </c>
      <c r="J42" s="26">
        <f>+(Indexadores!E51-Indexadores!E50)/Indexadores!E50</f>
        <v>0</v>
      </c>
      <c r="K42" s="29">
        <f>+(Indexadores!C51-Indexadores!C45)/Indexadores!C45</f>
        <v>2.864197530864206E-2</v>
      </c>
      <c r="L42" s="29">
        <f>+(Indexadores!D51-Indexadores!D45)/Indexadores!D45</f>
        <v>1.7592592592592618E-2</v>
      </c>
      <c r="M42" s="29">
        <f>+(Indexadores!F51-Indexadores!F45)/Indexadores!F45</f>
        <v>-3.4756703078451527E-3</v>
      </c>
      <c r="N42" s="29">
        <f>+(Indexadores!G51-Indexadores!G45)/Indexadores!G45</f>
        <v>3.1143827859569539E-2</v>
      </c>
      <c r="O42" s="29">
        <f>+(Indexadores!H51-Indexadores!H45)/Indexadores!H45</f>
        <v>2.2753792298716317E-2</v>
      </c>
      <c r="P42" s="29">
        <f>+(Indexadores!J51-Indexadores!J45)/Indexadores!J45</f>
        <v>-7.2045171987407952E-2</v>
      </c>
      <c r="Q42" s="29">
        <f>+(Indexadores!K51-Indexadores!K45)/Indexadores!K45</f>
        <v>3.1338138514571998E-2</v>
      </c>
      <c r="R42" s="29">
        <f>+(Indexadores!E51-Indexadores!E45)/Indexadores!E45</f>
        <v>9.8135426889106488E-3</v>
      </c>
    </row>
    <row r="43" spans="2:18">
      <c r="B43" s="8">
        <v>39934</v>
      </c>
      <c r="C43" s="26">
        <f>+(Indexadores!C52-Indexadores!C51)/Indexadores!C51</f>
        <v>-1.440230436869901E-3</v>
      </c>
      <c r="D43" s="26">
        <f>+(Indexadores!D52-Indexadores!D51)/Indexadores!D51</f>
        <v>-1.8198362147405674E-3</v>
      </c>
      <c r="E43" s="26">
        <f>+(Indexadores!F52-Indexadores!F51)/Indexadores!F51</f>
        <v>-3.4877927254608181E-3</v>
      </c>
      <c r="F43" s="26">
        <f>+(Indexadores!G52-Indexadores!G51)/Indexadores!G51</f>
        <v>6.589785831960529E-3</v>
      </c>
      <c r="G43" s="26">
        <f>+(Indexadores!H52-Indexadores!H51)/Indexadores!H51</f>
        <v>4.563605248146062E-3</v>
      </c>
      <c r="H43" s="26">
        <f>+(Indexadores!J52-Indexadores!J51)/Indexadores!J51</f>
        <v>3.1937577785711796E-2</v>
      </c>
      <c r="I43" s="26">
        <f>+(Indexadores!K52-Indexadores!K51)/Indexadores!K51</f>
        <v>3.3424491036162809E-3</v>
      </c>
      <c r="J43" s="26">
        <f>+(Indexadores!E52-Indexadores!E51)/Indexadores!E51</f>
        <v>1.9436345966958384E-3</v>
      </c>
    </row>
    <row r="44" spans="2:18">
      <c r="B44" s="8">
        <v>39965</v>
      </c>
      <c r="C44" s="26">
        <f>+(Indexadores!C53-Indexadores!C52)/Indexadores!C52</f>
        <v>1.4423076923076941E-3</v>
      </c>
      <c r="D44" s="26">
        <f>+(Indexadores!D53-Indexadores!D52)/Indexadores!D52</f>
        <v>1.8231540565176695E-3</v>
      </c>
      <c r="E44" s="26">
        <f>+(Indexadores!F53-Indexadores!F52)/Indexadores!F52</f>
        <v>-4.4999999999999901E-3</v>
      </c>
      <c r="F44" s="26">
        <f>+(Indexadores!G53-Indexadores!G52)/Indexadores!G52</f>
        <v>2.1822149481723237E-3</v>
      </c>
      <c r="G44" s="26">
        <f>+(Indexadores!H53-Indexadores!H52)/Indexadores!H52</f>
        <v>1.1357183418513014E-3</v>
      </c>
      <c r="H44" s="26">
        <f>+(Indexadores!J53-Indexadores!J52)/Indexadores!J52</f>
        <v>-1.1298878986461843E-2</v>
      </c>
      <c r="I44" s="26">
        <f>+(Indexadores!K53-Indexadores!K52)/Indexadores!K52</f>
        <v>6.0569351907908649E-4</v>
      </c>
      <c r="J44" s="26">
        <f>+(Indexadores!E53-Indexadores!E52)/Indexadores!E52</f>
        <v>0</v>
      </c>
    </row>
    <row r="45" spans="2:18">
      <c r="B45" s="8">
        <v>39995</v>
      </c>
      <c r="C45" s="26">
        <f>+(Indexadores!C54-Indexadores!C53)/Indexadores!C53</f>
        <v>-1.440230436869901E-3</v>
      </c>
      <c r="D45" s="26">
        <f>+(Indexadores!D54-Indexadores!D53)/Indexadores!D53</f>
        <v>-1.8198362147405674E-3</v>
      </c>
      <c r="E45" s="26">
        <f>+(Indexadores!F54-Indexadores!F53)/Indexadores!F53</f>
        <v>4.0180813661476241E-3</v>
      </c>
      <c r="F45" s="26">
        <f>+(Indexadores!G54-Indexadores!G53)/Indexadores!G53</f>
        <v>4.8992923244421107E-3</v>
      </c>
      <c r="G45" s="26">
        <f>+(Indexadores!H54-Indexadores!H53)/Indexadores!H53</f>
        <v>1.7016449234259809E-2</v>
      </c>
      <c r="H45" s="26">
        <f>+(Indexadores!J54-Indexadores!J53)/Indexadores!J53</f>
        <v>4.3843803293675015E-2</v>
      </c>
      <c r="I45" s="26">
        <f>+(Indexadores!K54-Indexadores!K53)/Indexadores!K53</f>
        <v>2.2699757869249861E-3</v>
      </c>
      <c r="J45" s="26">
        <f>+(Indexadores!E54-Indexadores!E53)/Indexadores!E53</f>
        <v>-4.8496605237627165E-4</v>
      </c>
    </row>
    <row r="46" spans="2:18">
      <c r="B46" s="8">
        <v>40026</v>
      </c>
      <c r="C46" s="26">
        <f>+(Indexadores!C55-Indexadores!C54)/Indexadores!C54</f>
        <v>-4.8076923076923574E-3</v>
      </c>
      <c r="D46" s="26">
        <f>+(Indexadores!D55-Indexadores!D54)/Indexadores!D54</f>
        <v>6.3810391978121874E-3</v>
      </c>
      <c r="E46" s="26">
        <f>+(Indexadores!F55-Indexadores!F54)/Indexadores!F54</f>
        <v>-2.5012506253126662E-3</v>
      </c>
      <c r="F46" s="26">
        <f>+(Indexadores!G55-Indexadores!G54)/Indexadores!G54</f>
        <v>3.2502708559046219E-3</v>
      </c>
      <c r="G46" s="26">
        <f>+(Indexadores!H55-Indexadores!H54)/Indexadores!H54</f>
        <v>2.5097601784718312E-2</v>
      </c>
      <c r="H46" s="26">
        <f>+(Indexadores!J55-Indexadores!J54)/Indexadores!J54</f>
        <v>-1.4631552481167577E-2</v>
      </c>
      <c r="I46" s="26">
        <f>+(Indexadores!K55-Indexadores!K54)/Indexadores!K54</f>
        <v>3.170768533897065E-3</v>
      </c>
      <c r="J46" s="26">
        <f>+(Indexadores!E55-Indexadores!E54)/Indexadores!E54</f>
        <v>4.8520135856374189E-4</v>
      </c>
    </row>
    <row r="47" spans="2:18">
      <c r="B47" s="8">
        <v>40057</v>
      </c>
      <c r="C47" s="26">
        <f>+(Indexadores!C56-Indexadores!C55)/Indexadores!C55</f>
        <v>-2.8985507246376851E-3</v>
      </c>
      <c r="D47" s="26">
        <f>+(Indexadores!D56-Indexadores!D55)/Indexadores!D55</f>
        <v>7.6992753623188366E-3</v>
      </c>
      <c r="E47" s="26">
        <f>+(Indexadores!F56-Indexadores!F55)/Indexadores!F55</f>
        <v>0</v>
      </c>
      <c r="F47" s="26">
        <f>+(Indexadores!G56-Indexadores!G55)/Indexadores!G55</f>
        <v>1.0799136069114814E-3</v>
      </c>
      <c r="G47" s="26">
        <f>+(Indexadores!H56-Indexadores!H55)/Indexadores!H55</f>
        <v>7.0729053318824859E-3</v>
      </c>
      <c r="H47" s="26">
        <f>+(Indexadores!J56-Indexadores!J55)/Indexadores!J55</f>
        <v>-1.8330361885533469E-2</v>
      </c>
      <c r="I47" s="26">
        <f>+(Indexadores!K56-Indexadores!K55)/Indexadores!K55</f>
        <v>8.428657435279761E-3</v>
      </c>
      <c r="J47" s="26">
        <f>+(Indexadores!E56-Indexadores!E55)/Indexadores!E55</f>
        <v>0</v>
      </c>
    </row>
    <row r="48" spans="2:18">
      <c r="B48" s="8">
        <v>40087</v>
      </c>
      <c r="C48" s="26">
        <f>+(Indexadores!C57-Indexadores!C56)/Indexadores!C56</f>
        <v>-1.4534883720930251E-2</v>
      </c>
      <c r="D48" s="26">
        <f>+(Indexadores!D57-Indexadores!D56)/Indexadores!D56</f>
        <v>3.1460674157302556E-3</v>
      </c>
      <c r="E48" s="26">
        <f>+(Indexadores!F57-Indexadores!F56)/Indexadores!F56</f>
        <v>5.0150451354065157E-4</v>
      </c>
      <c r="F48" s="26">
        <f>+(Indexadores!G57-Indexadores!G56)/Indexadores!G56</f>
        <v>-4.8543689320389195E-3</v>
      </c>
      <c r="G48" s="26">
        <f>+(Indexadores!H57-Indexadores!H56)/Indexadores!H56</f>
        <v>-1.1885467314964881E-2</v>
      </c>
      <c r="H48" s="26">
        <f>+(Indexadores!J57-Indexadores!J56)/Indexadores!J56</f>
        <v>-1.9357944378779982E-2</v>
      </c>
      <c r="I48" s="26">
        <f>+(Indexadores!K57-Indexadores!K56)/Indexadores!K56</f>
        <v>1.0447761194030025E-2</v>
      </c>
      <c r="J48" s="26">
        <f>+(Indexadores!E57-Indexadores!E56)/Indexadores!E56</f>
        <v>0</v>
      </c>
      <c r="K48" s="29">
        <f>+(Indexadores!C57-Indexadores!C51)/Indexadores!C51</f>
        <v>-2.3523763802208428E-2</v>
      </c>
      <c r="L48" s="29">
        <f>+(Indexadores!D57-Indexadores!D51)/Indexadores!D51</f>
        <v>1.5468607825295716E-2</v>
      </c>
      <c r="M48" s="29">
        <f>+(Indexadores!F57-Indexadores!F51)/Indexadores!F51</f>
        <v>-5.9790732436471759E-3</v>
      </c>
      <c r="N48" s="29">
        <f>+(Indexadores!G57-Indexadores!G51)/Indexadores!G51</f>
        <v>1.3179571663920918E-2</v>
      </c>
      <c r="O48" s="29">
        <f>+(Indexadores!H57-Indexadores!H51)/Indexadores!H51</f>
        <v>4.3354249857387443E-2</v>
      </c>
      <c r="P48" s="29">
        <f>+(Indexadores!J57-Indexadores!J51)/Indexadores!J51</f>
        <v>1.0249156333900248E-2</v>
      </c>
      <c r="Q48" s="29">
        <f>+(Indexadores!K57-Indexadores!K51)/Indexadores!K51</f>
        <v>2.8562746885445325E-2</v>
      </c>
      <c r="R48" s="29">
        <f>+(Indexadores!E57-Indexadores!E51)/Indexadores!E51</f>
        <v>1.9436345966958384E-3</v>
      </c>
    </row>
    <row r="49" spans="2:18">
      <c r="B49" s="8">
        <v>40118</v>
      </c>
      <c r="C49" s="26">
        <f>+(Indexadores!C58-Indexadores!C57)/Indexadores!C57</f>
        <v>-1.2291052114060891E-2</v>
      </c>
      <c r="D49" s="26">
        <f>+(Indexadores!D58-Indexadores!D57)/Indexadores!D57</f>
        <v>8.960573476702664E-4</v>
      </c>
      <c r="E49" s="26">
        <f>+(Indexadores!F58-Indexadores!F57)/Indexadores!F57</f>
        <v>0</v>
      </c>
      <c r="F49" s="26">
        <f>+(Indexadores!G58-Indexadores!G57)/Indexadores!G57</f>
        <v>-7.5880758807587694E-3</v>
      </c>
      <c r="G49" s="26">
        <f>+(Indexadores!H58-Indexadores!H57)/Indexadores!H57</f>
        <v>1.5855658829961639E-2</v>
      </c>
      <c r="H49" s="26">
        <f>+(Indexadores!J58-Indexadores!J57)/Indexadores!J57</f>
        <v>-5.6490767750316008E-3</v>
      </c>
      <c r="I49" s="26">
        <f>+(Indexadores!K58-Indexadores!K57)/Indexadores!K57</f>
        <v>1.4771048744442112E-4</v>
      </c>
      <c r="J49" s="26">
        <f>+(Indexadores!E58-Indexadores!E57)/Indexadores!E57</f>
        <v>9.6993210475267589E-4</v>
      </c>
    </row>
    <row r="50" spans="2:18">
      <c r="B50" s="8">
        <v>40148</v>
      </c>
      <c r="C50" s="26">
        <f>+(Indexadores!C59-Indexadores!C58)/Indexadores!C58</f>
        <v>-1.9412643106022923E-2</v>
      </c>
      <c r="D50" s="26">
        <f>+(Indexadores!D59-Indexadores!D58)/Indexadores!D58</f>
        <v>2.6857654431513447E-3</v>
      </c>
      <c r="E50" s="26">
        <f>+(Indexadores!F59-Indexadores!F58)/Indexadores!F58</f>
        <v>0</v>
      </c>
      <c r="F50" s="26">
        <f>+(Indexadores!G59-Indexadores!G58)/Indexadores!G58</f>
        <v>-1.2015292190060036E-2</v>
      </c>
      <c r="G50" s="26">
        <f>+(Indexadores!H59-Indexadores!H58)/Indexadores!H58</f>
        <v>5.3821313240053862E-4</v>
      </c>
      <c r="H50" s="26">
        <f>+(Indexadores!J59-Indexadores!J58)/Indexadores!J58</f>
        <v>-4.1511346878584286E-2</v>
      </c>
      <c r="I50" s="26">
        <f>+(Indexadores!K59-Indexadores!K58)/Indexadores!K58</f>
        <v>-4.1352828238072591E-3</v>
      </c>
      <c r="J50" s="26">
        <f>+(Indexadores!E59-Indexadores!E58)/Indexadores!E58</f>
        <v>1.4534883720929699E-3</v>
      </c>
    </row>
    <row r="51" spans="2:18">
      <c r="B51" s="8">
        <v>40179</v>
      </c>
      <c r="C51" s="26">
        <f>+(Indexadores!C60-Indexadores!C59)/Indexadores!C59</f>
        <v>-2.1827411167512765E-2</v>
      </c>
      <c r="D51" s="26">
        <f>+(Indexadores!D60-Indexadores!D59)/Indexadores!D59</f>
        <v>-5.0446428571428635E-2</v>
      </c>
      <c r="E51" s="26">
        <f>+(Indexadores!F60-Indexadores!F59)/Indexadores!F59</f>
        <v>-2.5563909774436077E-2</v>
      </c>
      <c r="F51" s="26">
        <f>+(Indexadores!G60-Indexadores!G59)/Indexadores!G59</f>
        <v>2.7639579878386013E-3</v>
      </c>
      <c r="G51" s="26">
        <f>+(Indexadores!H60-Indexadores!H59)/Indexadores!H59</f>
        <v>-1.6137708445400776E-2</v>
      </c>
      <c r="H51" s="26">
        <f>+(Indexadores!J60-Indexadores!J59)/Indexadores!J59</f>
        <v>0.48774264953351637</v>
      </c>
      <c r="I51" s="26">
        <f>+(Indexadores!K60-Indexadores!K59)/Indexadores!K59</f>
        <v>-0.12234910277324634</v>
      </c>
      <c r="J51" s="26">
        <f>+(Indexadores!E60-Indexadores!E59)/Indexadores!E59</f>
        <v>-6.8698597000483738E-2</v>
      </c>
    </row>
    <row r="52" spans="2:18">
      <c r="B52" s="8">
        <v>40210</v>
      </c>
      <c r="C52" s="26">
        <f>+(Indexadores!C61-Indexadores!C60)/Indexadores!C60</f>
        <v>-4.6874999999999998E-3</v>
      </c>
      <c r="D52" s="26">
        <f>+(Indexadores!D61-Indexadores!D60)/Indexadores!D60</f>
        <v>4.08905043162207E-3</v>
      </c>
      <c r="E52" s="26">
        <f>+(Indexadores!F61-Indexadores!F60)/Indexadores!F60</f>
        <v>2.0050125313284184E-3</v>
      </c>
      <c r="F52" s="26">
        <f>+(Indexadores!G61-Indexadores!G60)/Indexadores!G60</f>
        <v>-2.8089887640449406E-2</v>
      </c>
      <c r="G52" s="26">
        <f>+(Indexadores!H61-Indexadores!H60)/Indexadores!H60</f>
        <v>2.7412280701754809E-3</v>
      </c>
      <c r="H52" s="26">
        <f>+(Indexadores!J61-Indexadores!J60)/Indexadores!J60</f>
        <v>-1.9560149690100701E-2</v>
      </c>
      <c r="I52" s="26">
        <f>+(Indexadores!K61-Indexadores!K60)/Indexadores!K60</f>
        <v>3.4079122833010444E-3</v>
      </c>
      <c r="J52" s="26">
        <f>+(Indexadores!E61-Indexadores!E60)/Indexadores!E60</f>
        <v>-1.9333011116481203E-3</v>
      </c>
    </row>
    <row r="53" spans="2:18">
      <c r="B53" s="8">
        <v>40238</v>
      </c>
      <c r="C53" s="26">
        <f>+(Indexadores!C62-Indexadores!C61)/Indexadores!C61</f>
        <v>2.0931449502879025E-3</v>
      </c>
      <c r="D53" s="26">
        <f>+(Indexadores!D62-Indexadores!D61)/Indexadores!D61</f>
        <v>1.1312217194570104E-2</v>
      </c>
      <c r="E53" s="26">
        <f>+(Indexadores!F62-Indexadores!F61)/Indexadores!F61</f>
        <v>0</v>
      </c>
      <c r="F53" s="26">
        <f>+(Indexadores!G62-Indexadores!G61)/Indexadores!G61</f>
        <v>-2.2543352601156103E-2</v>
      </c>
      <c r="G53" s="26">
        <f>+(Indexadores!H62-Indexadores!H61)/Indexadores!H61</f>
        <v>-2.7337342810279264E-3</v>
      </c>
      <c r="H53" s="26">
        <f>+(Indexadores!J62-Indexadores!J61)/Indexadores!J61</f>
        <v>3.9242842862496269E-2</v>
      </c>
      <c r="I53" s="26">
        <f>+(Indexadores!K62-Indexadores!K61)/Indexadores!K61</f>
        <v>6.3496751329003252E-3</v>
      </c>
      <c r="J53" s="26">
        <f>+(Indexadores!E62-Indexadores!E61)/Indexadores!E61</f>
        <v>0</v>
      </c>
    </row>
    <row r="54" spans="2:18">
      <c r="B54" s="8">
        <v>40269</v>
      </c>
      <c r="C54" s="26">
        <f>+(Indexadores!C63-Indexadores!C62)/Indexadores!C62</f>
        <v>-3.1331592689296463E-3</v>
      </c>
      <c r="D54" s="26">
        <f>+(Indexadores!D63-Indexadores!D62)/Indexadores!D62</f>
        <v>-1.1185682326621893E-2</v>
      </c>
      <c r="E54" s="26">
        <f>+(Indexadores!F63-Indexadores!F62)/Indexadores!F62</f>
        <v>0</v>
      </c>
      <c r="F54" s="26">
        <f>+(Indexadores!G63-Indexadores!G62)/Indexadores!G62</f>
        <v>-3.1933767001774228E-2</v>
      </c>
      <c r="G54" s="26">
        <f>+(Indexadores!H63-Indexadores!H62)/Indexadores!H62</f>
        <v>-9.8684210526316461E-3</v>
      </c>
      <c r="H54" s="26">
        <f>+(Indexadores!J63-Indexadores!J62)/Indexadores!J62</f>
        <v>1.7319828887370547E-2</v>
      </c>
      <c r="I54" s="26">
        <f>+(Indexadores!K63-Indexadores!K62)/Indexadores!K62</f>
        <v>5.7226705796038953E-3</v>
      </c>
      <c r="J54" s="26">
        <f>+(Indexadores!E63-Indexadores!E62)/Indexadores!E62</f>
        <v>-4.8426150121064898E-4</v>
      </c>
      <c r="K54" s="29">
        <f>+(Indexadores!C63-Indexadores!C57)/Indexadores!C57</f>
        <v>-5.8033482874467461E-2</v>
      </c>
      <c r="L54" s="29">
        <f>+(Indexadores!D63-Indexadores!D57)/Indexadores!D57</f>
        <v>-4.3146321564489186E-2</v>
      </c>
      <c r="M54" s="29">
        <f>+(Indexadores!F63-Indexadores!F57)/Indexadores!F57</f>
        <v>-2.3610153202555155E-2</v>
      </c>
      <c r="N54" s="29">
        <f>+(Indexadores!G63-Indexadores!G57)/Indexadores!G57</f>
        <v>-9.5789409579489088E-2</v>
      </c>
      <c r="O54" s="29">
        <f>+(Indexadores!H63-Indexadores!H57)/Indexadores!H57</f>
        <v>-9.8684210526316461E-3</v>
      </c>
      <c r="P54" s="29">
        <f>+(Indexadores!J63-Indexadores!J57)/Indexadores!J57</f>
        <v>0.46977202602760337</v>
      </c>
      <c r="Q54" s="29">
        <f>+(Indexadores!K63-Indexadores!K57)/Indexadores!K57</f>
        <v>-0.11224942127210487</v>
      </c>
      <c r="R54" s="29">
        <f>+(Indexadores!E63-Indexadores!E57)/Indexadores!E57</f>
        <v>-6.8696414063968606E-2</v>
      </c>
    </row>
    <row r="55" spans="2:18">
      <c r="B55" s="8">
        <v>40299</v>
      </c>
      <c r="C55" s="26">
        <f>+(Indexadores!C64-Indexadores!C63)/Indexadores!C63</f>
        <v>1.3095861707700463E-2</v>
      </c>
      <c r="D55" s="26">
        <f>+(Indexadores!D64-Indexadores!D63)/Indexadores!D63</f>
        <v>2.7149321266966495E-3</v>
      </c>
      <c r="E55" s="26">
        <f>+(Indexadores!F64-Indexadores!F63)/Indexadores!F63</f>
        <v>0</v>
      </c>
      <c r="F55" s="26">
        <f>+(Indexadores!G64-Indexadores!G63)/Indexadores!G63</f>
        <v>-2.1380574221136248E-2</v>
      </c>
      <c r="G55" s="26">
        <f>+(Indexadores!H64-Indexadores!H63)/Indexadores!H63</f>
        <v>-7.75193798449613E-3</v>
      </c>
      <c r="H55" s="26">
        <f>+(Indexadores!J64-Indexadores!J63)/Indexadores!J63</f>
        <v>4.5140823732201359E-2</v>
      </c>
      <c r="I55" s="26">
        <f>+(Indexadores!K64-Indexadores!K63)/Indexadores!K63</f>
        <v>1.7508024511233484E-3</v>
      </c>
      <c r="J55" s="26">
        <f>+(Indexadores!E64-Indexadores!E63)/Indexadores!E63</f>
        <v>0</v>
      </c>
    </row>
    <row r="56" spans="2:18">
      <c r="B56" s="8">
        <v>40330</v>
      </c>
      <c r="C56" s="26">
        <f>+(Indexadores!C65-Indexadores!C64)/Indexadores!C64</f>
        <v>7.2388831437435837E-3</v>
      </c>
      <c r="D56" s="26">
        <f>+(Indexadores!D65-Indexadores!D64)/Indexadores!D64</f>
        <v>-1.218411552346552E-2</v>
      </c>
      <c r="E56" s="26">
        <f>+(Indexadores!F65-Indexadores!F64)/Indexadores!F64</f>
        <v>1.0005002501249692E-3</v>
      </c>
      <c r="F56" s="26">
        <f>+(Indexadores!G65-Indexadores!G64)/Indexadores!G64</f>
        <v>-3.1210986267164271E-3</v>
      </c>
      <c r="G56" s="26">
        <f>+(Indexadores!H65-Indexadores!H64)/Indexadores!H64</f>
        <v>-2.678571428571418E-2</v>
      </c>
      <c r="H56" s="26">
        <f>+(Indexadores!J65-Indexadores!J64)/Indexadores!J64</f>
        <v>-7.4118578834273946E-2</v>
      </c>
      <c r="I56" s="26">
        <f>+(Indexadores!K65-Indexadores!K64)/Indexadores!K64</f>
        <v>4.9519370812701642E-3</v>
      </c>
      <c r="J56" s="26">
        <f>+(Indexadores!E65-Indexadores!E64)/Indexadores!E64</f>
        <v>0</v>
      </c>
    </row>
    <row r="57" spans="2:18">
      <c r="B57" s="8">
        <v>40360</v>
      </c>
      <c r="C57" s="26">
        <f>+(Indexadores!C66-Indexadores!C65)/Indexadores!C65</f>
        <v>-4.6201232032854209E-3</v>
      </c>
      <c r="D57" s="26">
        <f>+(Indexadores!D66-Indexadores!D65)/Indexadores!D65</f>
        <v>1.8273184102329837E-2</v>
      </c>
      <c r="E57" s="26">
        <f>+(Indexadores!F66-Indexadores!F65)/Indexadores!F65</f>
        <v>-1.049475262368817E-2</v>
      </c>
      <c r="F57" s="26">
        <f>+(Indexadores!G66-Indexadores!G65)/Indexadores!G65</f>
        <v>-4.3832185347527286E-3</v>
      </c>
      <c r="G57" s="26">
        <f>+(Indexadores!H66-Indexadores!H65)/Indexadores!H65</f>
        <v>-1.7775229357798114E-2</v>
      </c>
      <c r="H57" s="26">
        <f>+(Indexadores!J66-Indexadores!J65)/Indexadores!J65</f>
        <v>-6.457412942874427E-2</v>
      </c>
      <c r="I57" s="26">
        <f>+(Indexadores!K66-Indexadores!K65)/Indexadores!K65</f>
        <v>4.2028985507246925E-3</v>
      </c>
      <c r="J57" s="26">
        <f>+(Indexadores!E66-Indexadores!E65)/Indexadores!E65</f>
        <v>-4.8449612403100297E-4</v>
      </c>
    </row>
    <row r="58" spans="2:18">
      <c r="B58" s="8">
        <v>40391</v>
      </c>
      <c r="C58" s="26">
        <f>+(Indexadores!C67-Indexadores!C66)/Indexadores!C66</f>
        <v>-1.0314595152140324E-2</v>
      </c>
      <c r="D58" s="26">
        <f>+(Indexadores!D67-Indexadores!D66)/Indexadores!D66</f>
        <v>-1.1215791834903514E-2</v>
      </c>
      <c r="E58" s="26">
        <f>+(Indexadores!F67-Indexadores!F66)/Indexadores!F66</f>
        <v>2.0202020202021186E-3</v>
      </c>
      <c r="F58" s="26">
        <f>+(Indexadores!G67-Indexadores!G66)/Indexadores!G66</f>
        <v>-1.0062893081760912E-2</v>
      </c>
      <c r="G58" s="26">
        <f>+(Indexadores!H67-Indexadores!H66)/Indexadores!H66</f>
        <v>-1.2259194395797006E-2</v>
      </c>
      <c r="H58" s="26">
        <f>+(Indexadores!J67-Indexadores!J66)/Indexadores!J66</f>
        <v>-6.7435219579266223E-2</v>
      </c>
      <c r="I58" s="26">
        <f>+(Indexadores!K67-Indexadores!K66)/Indexadores!K66</f>
        <v>6.7830855823350442E-3</v>
      </c>
      <c r="J58" s="26">
        <f>+(Indexadores!E67-Indexadores!E66)/Indexadores!E66</f>
        <v>0</v>
      </c>
    </row>
    <row r="59" spans="2:18">
      <c r="B59" s="8">
        <v>40422</v>
      </c>
      <c r="C59" s="26">
        <f>+(Indexadores!C68-Indexadores!C67)/Indexadores!C67</f>
        <v>-1.459093277748837E-2</v>
      </c>
      <c r="D59" s="26">
        <f>+(Indexadores!D68-Indexadores!D67)/Indexadores!D67</f>
        <v>3.1760435571687355E-3</v>
      </c>
      <c r="E59" s="26">
        <f>+(Indexadores!F68-Indexadores!F67)/Indexadores!F67</f>
        <v>4.0322580645158965E-3</v>
      </c>
      <c r="F59" s="26">
        <f>+(Indexadores!G68-Indexadores!G67)/Indexadores!G67</f>
        <v>-1.4612452350698989E-2</v>
      </c>
      <c r="G59" s="26">
        <f>+(Indexadores!H68-Indexadores!H67)/Indexadores!H67</f>
        <v>-5.3191489361701727E-3</v>
      </c>
      <c r="H59" s="26">
        <f>+(Indexadores!J68-Indexadores!J67)/Indexadores!J67</f>
        <v>2.3416703558242977E-2</v>
      </c>
      <c r="I59" s="26">
        <f>+(Indexadores!K68-Indexadores!K67)/Indexadores!K67</f>
        <v>5.0172018348622616E-3</v>
      </c>
      <c r="J59" s="26">
        <f>+(Indexadores!E68-Indexadores!E67)/Indexadores!E67</f>
        <v>4.8473097430925361E-4</v>
      </c>
    </row>
    <row r="60" spans="2:18">
      <c r="B60" s="8">
        <v>40452</v>
      </c>
      <c r="C60" s="26">
        <f>+(Indexadores!C69-Indexadores!C68)/Indexadores!C68</f>
        <v>-8.4611316763616665E-3</v>
      </c>
      <c r="D60" s="26">
        <f>+(Indexadores!D69-Indexadores!D68)/Indexadores!D68</f>
        <v>-4.5228403437357973E-4</v>
      </c>
      <c r="E60" s="26">
        <f>+(Indexadores!F69-Indexadores!F68)/Indexadores!F68</f>
        <v>-2.5100401606424792E-3</v>
      </c>
      <c r="F60" s="26">
        <f>+(Indexadores!G69-Indexadores!G68)/Indexadores!G68</f>
        <v>-2.2566086395873489E-2</v>
      </c>
      <c r="G60" s="26">
        <f>+(Indexadores!H69-Indexadores!H68)/Indexadores!H68</f>
        <v>-5.9417706476543248E-4</v>
      </c>
      <c r="H60" s="26">
        <f>+(Indexadores!J69-Indexadores!J68)/Indexadores!J68</f>
        <v>2.788481493521725E-3</v>
      </c>
      <c r="I60" s="26">
        <f>+(Indexadores!K69-Indexadores!K68)/Indexadores!K68</f>
        <v>4.1363571530451324E-3</v>
      </c>
      <c r="J60" s="26">
        <f>+(Indexadores!E69-Indexadores!E68)/Indexadores!E68</f>
        <v>0</v>
      </c>
      <c r="K60" s="29">
        <f>+(Indexadores!C69-Indexadores!C63)/Indexadores!C63</f>
        <v>-1.7810371922472451E-2</v>
      </c>
      <c r="L60" s="29">
        <f>+(Indexadores!D69-Indexadores!D63)/Indexadores!D63</f>
        <v>0</v>
      </c>
      <c r="M60" s="29">
        <f>+(Indexadores!F69-Indexadores!F63)/Indexadores!F63</f>
        <v>-6.0030015007505252E-3</v>
      </c>
      <c r="N60" s="29">
        <f>+(Indexadores!G69-Indexadores!G63)/Indexadores!G63</f>
        <v>-7.3915699450213632E-2</v>
      </c>
      <c r="O60" s="29">
        <f>+(Indexadores!H69-Indexadores!H63)/Indexadores!H63</f>
        <v>-6.8660022148394326E-2</v>
      </c>
      <c r="P60" s="29">
        <f>+(Indexadores!J69-Indexadores!J63)/Indexadores!J63</f>
        <v>-0.13367588081445797</v>
      </c>
      <c r="Q60" s="29">
        <f>+(Indexadores!K69-Indexadores!K63)/Indexadores!K63</f>
        <v>2.713743799241302E-2</v>
      </c>
      <c r="R60" s="29">
        <f>+(Indexadores!E69-Indexadores!E63)/Indexadores!E63</f>
        <v>0</v>
      </c>
    </row>
    <row r="61" spans="2:18">
      <c r="B61" s="8">
        <v>40483</v>
      </c>
      <c r="C61" s="26">
        <f>+(Indexadores!C70-Indexadores!C69)/Indexadores!C69</f>
        <v>-9.5999999999999992E-3</v>
      </c>
      <c r="D61" s="26">
        <f>+(Indexadores!D70-Indexadores!D69)/Indexadores!D69</f>
        <v>-1.357466063348537E-3</v>
      </c>
      <c r="E61" s="26">
        <f>+(Indexadores!F70-Indexadores!F69)/Indexadores!F69</f>
        <v>1.0065425264217903E-3</v>
      </c>
      <c r="F61" s="26">
        <f>+(Indexadores!G70-Indexadores!G69)/Indexadores!G69</f>
        <v>-3.6939313984168935E-2</v>
      </c>
      <c r="G61" s="26">
        <f>+(Indexadores!H70-Indexadores!H69)/Indexadores!H69</f>
        <v>-1.4863258026159258E-2</v>
      </c>
      <c r="H61" s="26">
        <f>+(Indexadores!J70-Indexadores!J69)/Indexadores!J69</f>
        <v>-7.9342552570119726E-2</v>
      </c>
      <c r="I61" s="26">
        <f>+(Indexadores!K70-Indexadores!K69)/Indexadores!K69</f>
        <v>-2.8409090909094106E-4</v>
      </c>
      <c r="J61" s="26">
        <f>+(Indexadores!E70-Indexadores!E69)/Indexadores!E69</f>
        <v>-9.6899224806214841E-4</v>
      </c>
    </row>
    <row r="62" spans="2:18">
      <c r="B62" s="8">
        <v>40513</v>
      </c>
      <c r="C62" s="26">
        <f>+(Indexadores!C71-Indexadores!C70)/Indexadores!C70</f>
        <v>-1.1847065158858472E-2</v>
      </c>
      <c r="D62" s="26">
        <f>+(Indexadores!D71-Indexadores!D70)/Indexadores!D70</f>
        <v>2.7186225645673863E-3</v>
      </c>
      <c r="E62" s="26">
        <f>+(Indexadores!F71-Indexadores!F70)/Indexadores!F70</f>
        <v>3.016591251885374E-3</v>
      </c>
      <c r="F62" s="26">
        <f>+(Indexadores!G71-Indexadores!G70)/Indexadores!G70</f>
        <v>-2.6712328767123331E-2</v>
      </c>
      <c r="G62" s="26">
        <f>+(Indexadores!H71-Indexadores!H70)/Indexadores!H70</f>
        <v>-1.8105009052503868E-3</v>
      </c>
      <c r="H62" s="26">
        <f>+(Indexadores!J71-Indexadores!J70)/Indexadores!J70</f>
        <v>-3.7277251014900405E-2</v>
      </c>
      <c r="I62" s="26">
        <f>+(Indexadores!K71-Indexadores!K70)/Indexadores!K70</f>
        <v>1.4208581983519644E-4</v>
      </c>
      <c r="J62" s="26">
        <f>+(Indexadores!E71-Indexadores!E70)/Indexadores!E70</f>
        <v>9.6993210475280046E-4</v>
      </c>
    </row>
    <row r="63" spans="2:18">
      <c r="B63" s="8">
        <v>40544</v>
      </c>
      <c r="C63" s="26">
        <f>+(Indexadores!C72-Indexadores!C71)/Indexadores!C71</f>
        <v>-4.904632152588408E-3</v>
      </c>
      <c r="D63" s="26">
        <f>+(Indexadores!D72-Indexadores!D71)/Indexadores!D71</f>
        <v>-3.1631269769543122E-3</v>
      </c>
      <c r="E63" s="26">
        <f>+(Indexadores!F72-Indexadores!F71)/Indexadores!F71</f>
        <v>2.0050125313284184E-3</v>
      </c>
      <c r="F63" s="26">
        <f>+(Indexadores!G72-Indexadores!G71)/Indexadores!G71</f>
        <v>-1.6889514426460348E-2</v>
      </c>
      <c r="G63" s="26">
        <f>+(Indexadores!H72-Indexadores!H71)/Indexadores!H71</f>
        <v>1.2091898428052766E-3</v>
      </c>
      <c r="H63" s="26">
        <f>+(Indexadores!J72-Indexadores!J71)/Indexadores!J71</f>
        <v>-3.5914930466355736E-2</v>
      </c>
      <c r="I63" s="26">
        <f>+(Indexadores!K72-Indexadores!K71)/Indexadores!K71</f>
        <v>4.6881659326611447E-3</v>
      </c>
      <c r="J63" s="26">
        <f>+(Indexadores!E72-Indexadores!E71)/Indexadores!E71</f>
        <v>-1.1143410852713212E-2</v>
      </c>
    </row>
    <row r="64" spans="2:18">
      <c r="B64" s="8">
        <v>40575</v>
      </c>
      <c r="C64" s="26">
        <f>+(Indexadores!C73-Indexadores!C72)/Indexadores!C72</f>
        <v>-7.1193866374588766E-3</v>
      </c>
      <c r="D64" s="26">
        <f>+(Indexadores!D73-Indexadores!D72)/Indexadores!D72</f>
        <v>9.0661831368992266E-4</v>
      </c>
      <c r="E64" s="26">
        <f>+(Indexadores!F73-Indexadores!F72)/Indexadores!F72</f>
        <v>-6.0030015007505252E-3</v>
      </c>
      <c r="F64" s="26">
        <f>+(Indexadores!G73-Indexadores!G72)/Indexadores!G72</f>
        <v>-7.8740157480314127E-3</v>
      </c>
      <c r="G64" s="26">
        <f>+(Indexadores!H73-Indexadores!H72)/Indexadores!H72</f>
        <v>-3.6231884057971262E-3</v>
      </c>
      <c r="H64" s="26">
        <f>+(Indexadores!J73-Indexadores!J72)/Indexadores!J72</f>
        <v>2.9740947991727898E-2</v>
      </c>
      <c r="I64" s="26">
        <f>+(Indexadores!K73-Indexadores!K72)/Indexadores!K72</f>
        <v>2.6866515837103023E-3</v>
      </c>
      <c r="J64" s="26">
        <f>+(Indexadores!E73-Indexadores!E72)/Indexadores!E72</f>
        <v>0</v>
      </c>
    </row>
    <row r="65" spans="2:18">
      <c r="B65" s="8">
        <v>40603</v>
      </c>
      <c r="C65" s="26">
        <f>+(Indexadores!C74-Indexadores!C73)/Indexadores!C73</f>
        <v>4.4125758411471686E-3</v>
      </c>
      <c r="D65" s="26">
        <f>+(Indexadores!D74-Indexadores!D73)/Indexadores!D73</f>
        <v>9.057971014492615E-4</v>
      </c>
      <c r="E65" s="26">
        <f>+(Indexadores!F74-Indexadores!F73)/Indexadores!F73</f>
        <v>1.0065425264217903E-3</v>
      </c>
      <c r="F65" s="26">
        <f>+(Indexadores!G74-Indexadores!G73)/Indexadores!G73</f>
        <v>7.2150072150068052E-4</v>
      </c>
      <c r="G65" s="26">
        <f>+(Indexadores!H74-Indexadores!H73)/Indexadores!H73</f>
        <v>3.0303030303030776E-3</v>
      </c>
      <c r="H65" s="26">
        <f>+(Indexadores!J74-Indexadores!J73)/Indexadores!J73</f>
        <v>7.6612609826975056E-2</v>
      </c>
      <c r="I65" s="26">
        <f>+(Indexadores!K74-Indexadores!K73)/Indexadores!K73</f>
        <v>3.8076434917501279E-3</v>
      </c>
      <c r="J65" s="26">
        <f>+(Indexadores!E74-Indexadores!E73)/Indexadores!E73</f>
        <v>9.7991180793727609E-4</v>
      </c>
    </row>
    <row r="66" spans="2:18">
      <c r="B66" s="8">
        <v>40634</v>
      </c>
      <c r="C66" s="26">
        <f>+(Indexadores!C75-Indexadores!C74)/Indexadores!C74</f>
        <v>6.0406370126303227E-3</v>
      </c>
      <c r="D66" s="26">
        <f>+(Indexadores!D75-Indexadores!D74)/Indexadores!D74</f>
        <v>-4.5248868778281267E-3</v>
      </c>
      <c r="E66" s="26">
        <f>+(Indexadores!F75-Indexadores!F74)/Indexadores!F74</f>
        <v>-2.0110608345902019E-3</v>
      </c>
      <c r="F66" s="26">
        <f>+(Indexadores!G75-Indexadores!G74)/Indexadores!G74</f>
        <v>2.8839221341023798E-2</v>
      </c>
      <c r="G66" s="26">
        <f>+(Indexadores!H75-Indexadores!H74)/Indexadores!H74</f>
        <v>-5.4380664652569129E-3</v>
      </c>
      <c r="H66" s="26">
        <f>+(Indexadores!J75-Indexadores!J74)/Indexadores!J74</f>
        <v>-1.949019391332078E-2</v>
      </c>
      <c r="I66" s="26">
        <f>+(Indexadores!K75-Indexadores!K74)/Indexadores!K74</f>
        <v>3.3717336330430989E-3</v>
      </c>
      <c r="J66" s="26">
        <f>+(Indexadores!E75-Indexadores!E74)/Indexadores!E74</f>
        <v>0</v>
      </c>
      <c r="K66" s="29">
        <f>+(Indexadores!C75-Indexadores!C69)/Indexadores!C69</f>
        <v>-2.293333333333343E-2</v>
      </c>
      <c r="L66" s="29">
        <f>+(Indexadores!D75-Indexadores!D69)/Indexadores!D69</f>
        <v>-4.5248868778281267E-3</v>
      </c>
      <c r="M66" s="29">
        <f>+(Indexadores!F75-Indexadores!F69)/Indexadores!F69</f>
        <v>-1.0065425264216476E-3</v>
      </c>
      <c r="N66" s="29">
        <f>+(Indexadores!G75-Indexadores!G69)/Indexadores!G69</f>
        <v>-5.8707124010554251E-2</v>
      </c>
      <c r="O66" s="29">
        <f>+(Indexadores!H75-Indexadores!H69)/Indexadores!H69</f>
        <v>-2.1403091557669437E-2</v>
      </c>
      <c r="P66" s="29">
        <f>+(Indexadores!J75-Indexadores!J69)/Indexadores!J69</f>
        <v>-7.1131899274682872E-2</v>
      </c>
      <c r="Q66" s="29">
        <f>+(Indexadores!K75-Indexadores!K69)/Indexadores!K69</f>
        <v>1.4488636363636632E-2</v>
      </c>
      <c r="R66" s="29">
        <f>+(Indexadores!E75-Indexadores!E69)/Indexadores!E69</f>
        <v>-1.0174418604651205E-2</v>
      </c>
    </row>
    <row r="67" spans="2:18">
      <c r="B67" s="8">
        <v>40664</v>
      </c>
      <c r="C67" s="26">
        <f>+(Indexadores!C76-Indexadores!C75)/Indexadores!C75</f>
        <v>1.1462882096070019E-2</v>
      </c>
      <c r="D67" s="26">
        <f>+(Indexadores!D76-Indexadores!D75)/Indexadores!D75</f>
        <v>9.0909090909075307E-4</v>
      </c>
      <c r="E67" s="26">
        <f>+(Indexadores!F76-Indexadores!F75)/Indexadores!F75</f>
        <v>3.5264483627202173E-3</v>
      </c>
      <c r="F67" s="26">
        <f>+(Indexadores!G76-Indexadores!G75)/Indexadores!G75</f>
        <v>3.7841625788367361E-2</v>
      </c>
      <c r="G67" s="26">
        <f>+(Indexadores!H76-Indexadores!H75)/Indexadores!H75</f>
        <v>9.1130012150668141E-3</v>
      </c>
      <c r="H67" s="26">
        <f>+(Indexadores!J76-Indexadores!J75)/Indexadores!J75</f>
        <v>-2.9430100218116484E-2</v>
      </c>
      <c r="I67" s="26">
        <f>+(Indexadores!K76-Indexadores!K75)/Indexadores!K75</f>
        <v>2.24026883225972E-3</v>
      </c>
      <c r="J67" s="26">
        <f>+(Indexadores!E76-Indexadores!E75)/Indexadores!E75</f>
        <v>0</v>
      </c>
    </row>
    <row r="68" spans="2:18">
      <c r="B68" s="8">
        <v>40695</v>
      </c>
      <c r="C68" s="26">
        <f>+(Indexadores!C77-Indexadores!C76)/Indexadores!C76</f>
        <v>1.2412304371289701E-2</v>
      </c>
      <c r="D68" s="26">
        <f>+(Indexadores!D77-Indexadores!D76)/Indexadores!D76</f>
        <v>6.3578564940963223E-3</v>
      </c>
      <c r="E68" s="26">
        <f>+(Indexadores!F77-Indexadores!F76)/Indexadores!F76</f>
        <v>-5.0200803212832503E-4</v>
      </c>
      <c r="F68" s="26">
        <f>+(Indexadores!G77-Indexadores!G76)/Indexadores!G76</f>
        <v>2.3632680621201912E-2</v>
      </c>
      <c r="G68" s="26">
        <f>+(Indexadores!H77-Indexadores!H76)/Indexadores!H76</f>
        <v>6.0204695966298793E-4</v>
      </c>
      <c r="H68" s="26">
        <f>+(Indexadores!J77-Indexadores!J76)/Indexadores!J76</f>
        <v>-1.6505526944111514E-2</v>
      </c>
      <c r="I68" s="26">
        <f>+(Indexadores!K77-Indexadores!K76)/Indexadores!K76</f>
        <v>4.4705224923162557E-3</v>
      </c>
      <c r="J68" s="26">
        <f>+(Indexadores!E77-Indexadores!E76)/Indexadores!E76</f>
        <v>2.4473813020068286E-3</v>
      </c>
    </row>
    <row r="69" spans="2:18">
      <c r="B69" s="8">
        <v>40725</v>
      </c>
      <c r="C69" s="26">
        <f>+(Indexadores!C78-Indexadores!C77)/Indexadores!C77</f>
        <v>5.330490405116786E-4</v>
      </c>
      <c r="D69" s="26">
        <f>+(Indexadores!D78-Indexadores!D77)/Indexadores!D77</f>
        <v>9.0252707581254307E-4</v>
      </c>
      <c r="E69" s="26">
        <f>+(Indexadores!F78-Indexadores!F77)/Indexadores!F77</f>
        <v>3.5158211953793062E-3</v>
      </c>
      <c r="F69" s="26">
        <f>+(Indexadores!G78-Indexadores!G77)/Indexadores!G77</f>
        <v>1.9788918205804626E-2</v>
      </c>
      <c r="G69" s="26">
        <f>+(Indexadores!H78-Indexadores!H77)/Indexadores!H77</f>
        <v>6.6185318892900838E-3</v>
      </c>
      <c r="H69" s="26">
        <f>+(Indexadores!J78-Indexadores!J77)/Indexadores!J77</f>
        <v>4.8621663491417846E-2</v>
      </c>
      <c r="I69" s="26">
        <f>+(Indexadores!K78-Indexadores!K77)/Indexadores!K77</f>
        <v>2.3643949930460297E-3</v>
      </c>
      <c r="J69" s="26">
        <f>+(Indexadores!E78-Indexadores!E77)/Indexadores!E77</f>
        <v>-4.8828125000013878E-4</v>
      </c>
    </row>
    <row r="70" spans="2:18">
      <c r="B70" s="8">
        <v>40756</v>
      </c>
      <c r="C70" s="26">
        <f>+(Indexadores!C79-Indexadores!C78)/Indexadores!C78</f>
        <v>-5.8604155567393819E-3</v>
      </c>
      <c r="D70" s="26">
        <f>+(Indexadores!D79-Indexadores!D78)/Indexadores!D78</f>
        <v>-4.508566275924328E-3</v>
      </c>
      <c r="E70" s="26">
        <f>+(Indexadores!F79-Indexadores!F78)/Indexadores!F78</f>
        <v>6.0060060060058715E-3</v>
      </c>
      <c r="F70" s="26">
        <f>+(Indexadores!G79-Indexadores!G78)/Indexadores!G78</f>
        <v>1.9404915912031091E-2</v>
      </c>
      <c r="G70" s="26">
        <f>+(Indexadores!H79-Indexadores!H78)/Indexadores!H78</f>
        <v>0</v>
      </c>
      <c r="H70" s="26">
        <f>+(Indexadores!J79-Indexadores!J78)/Indexadores!J78</f>
        <v>-2.0095370726125279E-2</v>
      </c>
      <c r="I70" s="26">
        <f>+(Indexadores!K79-Indexadores!K78)/Indexadores!K78</f>
        <v>5.5501595670855153E-4</v>
      </c>
      <c r="J70" s="26">
        <f>+(Indexadores!E79-Indexadores!E78)/Indexadores!E78</f>
        <v>9.7703957010286712E-4</v>
      </c>
    </row>
    <row r="71" spans="2:18">
      <c r="B71" s="8">
        <v>40787</v>
      </c>
      <c r="C71" s="26">
        <f>+(Indexadores!C80-Indexadores!C79)/Indexadores!C79</f>
        <v>1.6077170418006431E-3</v>
      </c>
      <c r="D71" s="26">
        <f>+(Indexadores!D80-Indexadores!D79)/Indexadores!D79</f>
        <v>-1.358695652174034E-3</v>
      </c>
      <c r="E71" s="26">
        <f>+(Indexadores!F80-Indexadores!F79)/Indexadores!F79</f>
        <v>-3.482587064676575E-3</v>
      </c>
      <c r="F71" s="26">
        <f>+(Indexadores!G80-Indexadores!G79)/Indexadores!G79</f>
        <v>-1.0152284263959296E-2</v>
      </c>
      <c r="G71" s="26">
        <f>+(Indexadores!H80-Indexadores!H79)/Indexadores!H79</f>
        <v>-4.1841004184100441E-3</v>
      </c>
      <c r="H71" s="26">
        <f>+(Indexadores!J80-Indexadores!J79)/Indexadores!J79</f>
        <v>-1.0723565664766019E-2</v>
      </c>
      <c r="I71" s="26">
        <f>+(Indexadores!K80-Indexadores!K79)/Indexadores!K79</f>
        <v>2.3575093606990646E-3</v>
      </c>
      <c r="J71" s="26">
        <f>+(Indexadores!E80-Indexadores!E79)/Indexadores!E79</f>
        <v>0</v>
      </c>
    </row>
    <row r="72" spans="2:18">
      <c r="B72" s="8">
        <v>40817</v>
      </c>
      <c r="C72" s="26">
        <f>+(Indexadores!C81-Indexadores!C80)/Indexadores!C80</f>
        <v>-1.0700909577314559E-3</v>
      </c>
      <c r="D72" s="26">
        <f>+(Indexadores!D81-Indexadores!D80)/Indexadores!D80</f>
        <v>4.535147392291599E-4</v>
      </c>
      <c r="E72" s="26">
        <f>+(Indexadores!F81-Indexadores!F80)/Indexadores!F80</f>
        <v>1.4977533699449428E-3</v>
      </c>
      <c r="F72" s="26">
        <f>+(Indexadores!G81-Indexadores!G80)/Indexadores!G80</f>
        <v>-1.2820512820512902E-2</v>
      </c>
      <c r="G72" s="26">
        <f>+(Indexadores!H81-Indexadores!H80)/Indexadores!H80</f>
        <v>6.0024009603840906E-3</v>
      </c>
      <c r="H72" s="26">
        <f>+(Indexadores!J81-Indexadores!J80)/Indexadores!J80</f>
        <v>5.3027724335875173E-3</v>
      </c>
      <c r="I72" s="26">
        <f>+(Indexadores!K81-Indexadores!K80)/Indexadores!K80</f>
        <v>1.6602102933037397E-3</v>
      </c>
      <c r="J72" s="26">
        <f>+(Indexadores!E81-Indexadores!E80)/Indexadores!E80</f>
        <v>0</v>
      </c>
      <c r="K72" s="29">
        <f>+(Indexadores!C81-Indexadores!C75)/Indexadores!C75</f>
        <v>1.9104803493449833E-2</v>
      </c>
      <c r="L72" s="29">
        <f>+(Indexadores!D81-Indexadores!D75)/Indexadores!D75</f>
        <v>2.7272727272728281E-3</v>
      </c>
      <c r="M72" s="29">
        <f>+(Indexadores!F81-Indexadores!F75)/Indexadores!F75</f>
        <v>1.0579345088161081E-2</v>
      </c>
      <c r="N72" s="29">
        <f>+(Indexadores!G81-Indexadores!G75)/Indexadores!G75</f>
        <v>7.9187105816398151E-2</v>
      </c>
      <c r="O72" s="29">
        <f>+(Indexadores!H81-Indexadores!H75)/Indexadores!H75</f>
        <v>1.8226002430133784E-2</v>
      </c>
      <c r="P72" s="29">
        <f>+(Indexadores!J81-Indexadores!J75)/Indexadores!J75</f>
        <v>-2.4525499582337906E-2</v>
      </c>
      <c r="Q72" s="29">
        <f>+(Indexadores!K81-Indexadores!K75)/Indexadores!K75</f>
        <v>1.3721646597591506E-2</v>
      </c>
      <c r="R72" s="29">
        <f>+(Indexadores!E81-Indexadores!E75)/Indexadores!E75</f>
        <v>2.9368575624083384E-3</v>
      </c>
    </row>
    <row r="73" spans="2:18">
      <c r="B73" s="8">
        <v>40848</v>
      </c>
      <c r="C73" s="26">
        <f>+(Indexadores!C82-Indexadores!C81)/Indexadores!C81</f>
        <v>-2.1424745581145738E-3</v>
      </c>
      <c r="D73" s="26">
        <f>+(Indexadores!D82-Indexadores!D81)/Indexadores!D81</f>
        <v>-9.0661831368992266E-4</v>
      </c>
      <c r="E73" s="26">
        <f>+(Indexadores!F82-Indexadores!F81)/Indexadores!F81</f>
        <v>-5.982053838484414E-3</v>
      </c>
      <c r="F73" s="26">
        <f>+(Indexadores!G82-Indexadores!G81)/Indexadores!G81</f>
        <v>-3.2467532467532266E-3</v>
      </c>
      <c r="G73" s="26">
        <f>+(Indexadores!H82-Indexadores!H81)/Indexadores!H81</f>
        <v>1.4916467780429672E-2</v>
      </c>
      <c r="H73" s="26">
        <f>+(Indexadores!J82-Indexadores!J81)/Indexadores!J81</f>
        <v>0.15027166282672935</v>
      </c>
      <c r="I73" s="26">
        <f>+(Indexadores!K82-Indexadores!K81)/Indexadores!K81</f>
        <v>5.5248618784536603E-4</v>
      </c>
      <c r="J73" s="26">
        <f>+(Indexadores!E82-Indexadores!E81)/Indexadores!E81</f>
        <v>0</v>
      </c>
    </row>
    <row r="74" spans="2:18">
      <c r="B74" s="8">
        <v>40878</v>
      </c>
      <c r="C74" s="26">
        <f>+(Indexadores!C83-Indexadores!C82)/Indexadores!C82</f>
        <v>1.0198604401502904E-2</v>
      </c>
      <c r="D74" s="26">
        <f>+(Indexadores!D83-Indexadores!D82)/Indexadores!D82</f>
        <v>-2.268602540834953E-3</v>
      </c>
      <c r="E74" s="26">
        <f>+(Indexadores!F83-Indexadores!F82)/Indexadores!F82</f>
        <v>1.0030090270812925E-3</v>
      </c>
      <c r="F74" s="26">
        <f>+(Indexadores!G83-Indexadores!G82)/Indexadores!G82</f>
        <v>1.2377850162866405E-2</v>
      </c>
      <c r="G74" s="26">
        <f>+(Indexadores!H83-Indexadores!H82)/Indexadores!H82</f>
        <v>1.5285126396237407E-2</v>
      </c>
      <c r="H74" s="26">
        <f>+(Indexadores!J83-Indexadores!J82)/Indexadores!J82</f>
        <v>4.0968170476001535E-2</v>
      </c>
      <c r="I74" s="26">
        <f>+(Indexadores!K83-Indexadores!K82)/Indexadores!K82</f>
        <v>-2.0706791827719171E-3</v>
      </c>
      <c r="J74" s="26">
        <f>+(Indexadores!E83-Indexadores!E82)/Indexadores!E82</f>
        <v>0</v>
      </c>
    </row>
    <row r="75" spans="2:18">
      <c r="B75" s="8">
        <v>40909</v>
      </c>
      <c r="C75" s="26">
        <f>+(Indexadores!C84-Indexadores!C83)/Indexadores!C83</f>
        <v>1.3283740701381462E-2</v>
      </c>
      <c r="D75" s="26">
        <f>+(Indexadores!D84-Indexadores!D83)/Indexadores!D83</f>
        <v>-5.4570259208731832E-3</v>
      </c>
      <c r="E75" s="26">
        <f>+(Indexadores!F84-Indexadores!F83)/Indexadores!F83</f>
        <v>-3.5070140280562116E-3</v>
      </c>
      <c r="F75" s="26">
        <f>+(Indexadores!G84-Indexadores!G83)/Indexadores!G83</f>
        <v>2.7027027027027119E-2</v>
      </c>
      <c r="G75" s="26">
        <f>+(Indexadores!H84-Indexadores!H83)/Indexadores!H83</f>
        <v>-5.7903879559928408E-4</v>
      </c>
      <c r="H75" s="26">
        <f>+(Indexadores!J84-Indexadores!J83)/Indexadores!J83</f>
        <v>1.2561850445646332E-2</v>
      </c>
      <c r="I75" s="26">
        <f>+(Indexadores!K84-Indexadores!K83)/Indexadores!K83</f>
        <v>5.3949370590677202E-3</v>
      </c>
      <c r="J75" s="26">
        <f>+(Indexadores!E84-Indexadores!E83)/Indexadores!E83</f>
        <v>3.9043435822350547E-3</v>
      </c>
    </row>
    <row r="76" spans="2:18">
      <c r="B76" s="8">
        <v>40940</v>
      </c>
      <c r="C76" s="26">
        <f>+(Indexadores!C85-Indexadores!C84)/Indexadores!C84</f>
        <v>4.7194546407972066E-3</v>
      </c>
      <c r="D76" s="26">
        <f>+(Indexadores!D85-Indexadores!D84)/Indexadores!D84</f>
        <v>-2.1490626428897996E-2</v>
      </c>
      <c r="E76" s="26">
        <f>+(Indexadores!F85-Indexadores!F84)/Indexadores!F84</f>
        <v>5.0276520864751481E-4</v>
      </c>
      <c r="F76" s="26">
        <f>+(Indexadores!G85-Indexadores!G84)/Indexadores!G84</f>
        <v>2.3809523809523721E-2</v>
      </c>
      <c r="G76" s="26">
        <f>+(Indexadores!H85-Indexadores!H84)/Indexadores!H84</f>
        <v>2.2016222479721851E-2</v>
      </c>
      <c r="H76" s="26">
        <f>+(Indexadores!J85-Indexadores!J84)/Indexadores!J84</f>
        <v>3.5577140580199479E-2</v>
      </c>
      <c r="I76" s="26">
        <f>+(Indexadores!K85-Indexadores!K84)/Indexadores!K84</f>
        <v>2.4766097963675212E-3</v>
      </c>
      <c r="J76" s="26">
        <f>+(Indexadores!E85-Indexadores!E84)/Indexadores!E84</f>
        <v>1.4584346135149563E-3</v>
      </c>
    </row>
    <row r="77" spans="2:18">
      <c r="B77" s="8">
        <v>40969</v>
      </c>
      <c r="C77" s="26">
        <f>+(Indexadores!C86-Indexadores!C85)/Indexadores!C85</f>
        <v>-5.2192066805840757E-4</v>
      </c>
      <c r="D77" s="26">
        <f>+(Indexadores!D86-Indexadores!D85)/Indexadores!D85</f>
        <v>-1.8691588785046446E-3</v>
      </c>
      <c r="E77" s="26">
        <f>+(Indexadores!F86-Indexadores!F85)/Indexadores!F85</f>
        <v>8.5427135678392569E-3</v>
      </c>
      <c r="F77" s="26">
        <f>+(Indexadores!G86-Indexadores!G85)/Indexadores!G85</f>
        <v>1.6523867809057517E-2</v>
      </c>
      <c r="G77" s="26">
        <f>+(Indexadores!H86-Indexadores!H85)/Indexadores!H85</f>
        <v>1.3605442176870841E-2</v>
      </c>
      <c r="H77" s="26">
        <f>+(Indexadores!J86-Indexadores!J85)/Indexadores!J85</f>
        <v>-2.0201526081361252E-2</v>
      </c>
      <c r="I77" s="26">
        <f>+(Indexadores!K86-Indexadores!K85)/Indexadores!K85</f>
        <v>3.8429865495471136E-3</v>
      </c>
      <c r="J77" s="26">
        <f>+(Indexadores!E86-Indexadores!E85)/Indexadores!E85</f>
        <v>4.8543689320373597E-4</v>
      </c>
    </row>
    <row r="78" spans="2:18">
      <c r="B78" s="8">
        <v>41000</v>
      </c>
      <c r="C78" s="26">
        <f>+(Indexadores!C87-Indexadores!C86)/Indexadores!C86</f>
        <v>7.8328981723236168E-3</v>
      </c>
      <c r="D78" s="26">
        <f>+(Indexadores!D87-Indexadores!D86)/Indexadores!D86</f>
        <v>-2.3408239700374177E-3</v>
      </c>
      <c r="E78" s="26">
        <f>+(Indexadores!F87-Indexadores!F86)/Indexadores!F86</f>
        <v>-9.9651220727444627E-4</v>
      </c>
      <c r="F78" s="26">
        <f>+(Indexadores!G87-Indexadores!G86)/Indexadores!G86</f>
        <v>7.2245635159544431E-3</v>
      </c>
      <c r="G78" s="26">
        <f>+(Indexadores!H87-Indexadores!H86)/Indexadores!H86</f>
        <v>1.3982102908277476E-2</v>
      </c>
      <c r="H78" s="26">
        <f>+(Indexadores!J87-Indexadores!J86)/Indexadores!J86</f>
        <v>-2.127529250074519E-2</v>
      </c>
      <c r="I78" s="26">
        <f>+(Indexadores!K87-Indexadores!K86)/Indexadores!K86</f>
        <v>2.3243095433415359E-3</v>
      </c>
      <c r="J78" s="26">
        <f>+(Indexadores!E87-Indexadores!E86)/Indexadores!E86</f>
        <v>4.8520135856379925E-4</v>
      </c>
      <c r="K78" s="29">
        <f>+(Indexadores!C87-Indexadores!C81)/Indexadores!C81</f>
        <v>3.3743974290305304E-2</v>
      </c>
      <c r="L78" s="29">
        <f>+(Indexadores!D87-Indexadores!D81)/Indexadores!D81</f>
        <v>-3.3998186763372663E-2</v>
      </c>
      <c r="M78" s="29">
        <f>+(Indexadores!F87-Indexadores!F81)/Indexadores!F81</f>
        <v>-4.9850448654019115E-4</v>
      </c>
      <c r="N78" s="29">
        <f>+(Indexadores!G87-Indexadores!G81)/Indexadores!G81</f>
        <v>8.6363636363636545E-2</v>
      </c>
      <c r="O78" s="29">
        <f>+(Indexadores!H87-Indexadores!H81)/Indexadores!H81</f>
        <v>8.1742243436754305E-2</v>
      </c>
      <c r="P78" s="29">
        <f>+(Indexadores!J87-Indexadores!J81)/Indexadores!J81</f>
        <v>0.204035239747865</v>
      </c>
      <c r="Q78" s="29">
        <f>+(Indexadores!K87-Indexadores!K81)/Indexadores!K81</f>
        <v>1.2569060773480752E-2</v>
      </c>
      <c r="R78" s="29">
        <f>+(Indexadores!E87-Indexadores!E81)/Indexadores!E81</f>
        <v>6.3445583211320534E-3</v>
      </c>
    </row>
    <row r="79" spans="2:18">
      <c r="B79" s="8">
        <v>41030</v>
      </c>
      <c r="C79" s="26">
        <f>+(Indexadores!C88-Indexadores!C87)/Indexadores!C87</f>
        <v>-1.0362694300517193E-3</v>
      </c>
      <c r="D79" s="26">
        <f>+(Indexadores!D88-Indexadores!D87)/Indexadores!D87</f>
        <v>1.4077897700609826E-3</v>
      </c>
      <c r="E79" s="26">
        <f>+(Indexadores!F88-Indexadores!F87)/Indexadores!F87</f>
        <v>-9.9750623441401359E-4</v>
      </c>
      <c r="F79" s="26">
        <f>+(Indexadores!G88-Indexadores!G87)/Indexadores!G87</f>
        <v>1.7931858936042922E-2</v>
      </c>
      <c r="G79" s="26">
        <f>+(Indexadores!H88-Indexadores!H87)/Indexadores!H87</f>
        <v>5.5157198014324559E-4</v>
      </c>
      <c r="H79" s="26">
        <f>+(Indexadores!J88-Indexadores!J87)/Indexadores!J87</f>
        <v>-1.8633369482456703E-2</v>
      </c>
      <c r="I79" s="26">
        <f>+(Indexadores!K88-Indexadores!K87)/Indexadores!K87</f>
        <v>1.2276633474289961E-3</v>
      </c>
      <c r="J79" s="26">
        <f>+(Indexadores!E88-Indexadores!E87)/Indexadores!E87</f>
        <v>0</v>
      </c>
    </row>
    <row r="80" spans="2:18">
      <c r="B80" s="8">
        <v>41061</v>
      </c>
      <c r="C80" s="26">
        <f>+(Indexadores!C89-Indexadores!C88)/Indexadores!C88</f>
        <v>4.1493775933609013E-3</v>
      </c>
      <c r="D80" s="26">
        <f>+(Indexadores!D89-Indexadores!D88)/Indexadores!D88</f>
        <v>1.5463917525773106E-2</v>
      </c>
      <c r="E80" s="26">
        <f>+(Indexadores!F89-Indexadores!F88)/Indexadores!F88</f>
        <v>4.9925112331498098E-4</v>
      </c>
      <c r="F80" s="26">
        <f>+(Indexadores!G89-Indexadores!G88)/Indexadores!G88</f>
        <v>7.0463887257779349E-3</v>
      </c>
      <c r="G80" s="26">
        <f>+(Indexadores!H89-Indexadores!H88)/Indexadores!H88</f>
        <v>-4.9614112458654536E-3</v>
      </c>
      <c r="H80" s="26">
        <f>+(Indexadores!J89-Indexadores!J88)/Indexadores!J88</f>
        <v>1.9310958899988986E-2</v>
      </c>
      <c r="I80" s="26">
        <f>+(Indexadores!K89-Indexadores!K88)/Indexadores!K88</f>
        <v>-3.8147138964579322E-3</v>
      </c>
      <c r="J80" s="26">
        <f>+(Indexadores!E89-Indexadores!E88)/Indexadores!E88</f>
        <v>2.4248302618817873E-3</v>
      </c>
    </row>
    <row r="81" spans="2:18">
      <c r="B81" s="8">
        <v>41091</v>
      </c>
      <c r="C81" s="26">
        <f>+(Indexadores!C90-Indexadores!C89)/Indexadores!C89</f>
        <v>-5.1652892561978778E-4</v>
      </c>
      <c r="D81" s="26">
        <f>+(Indexadores!D90-Indexadores!D89)/Indexadores!D89</f>
        <v>-7.8449469312412284E-3</v>
      </c>
      <c r="E81" s="26">
        <f>+(Indexadores!F90-Indexadores!F89)/Indexadores!F89</f>
        <v>-4.9900199600793759E-4</v>
      </c>
      <c r="F81" s="26">
        <f>+(Indexadores!G90-Indexadores!G89)/Indexadores!G89</f>
        <v>2.1574344023323571E-2</v>
      </c>
      <c r="G81" s="26">
        <f>+(Indexadores!H90-Indexadores!H89)/Indexadores!H89</f>
        <v>-9.9722991689751381E-3</v>
      </c>
      <c r="H81" s="26">
        <f>+(Indexadores!J90-Indexadores!J89)/Indexadores!J89</f>
        <v>4.8972562111077089E-2</v>
      </c>
      <c r="I81" s="26">
        <f>+(Indexadores!K90-Indexadores!K89)/Indexadores!K89</f>
        <v>2.3249452954048127E-3</v>
      </c>
      <c r="J81" s="26">
        <f>+(Indexadores!E90-Indexadores!E89)/Indexadores!E89</f>
        <v>0</v>
      </c>
    </row>
    <row r="82" spans="2:18">
      <c r="B82" s="8">
        <v>41122</v>
      </c>
      <c r="C82" s="26">
        <f>+(Indexadores!C91-Indexadores!C90)/Indexadores!C90</f>
        <v>1.5503875968993657E-3</v>
      </c>
      <c r="D82" s="26">
        <f>+(Indexadores!D91-Indexadores!D90)/Indexadores!D90</f>
        <v>4.6511627906976031E-4</v>
      </c>
      <c r="E82" s="26">
        <f>+(Indexadores!F91-Indexadores!F90)/Indexadores!F90</f>
        <v>0</v>
      </c>
      <c r="F82" s="26">
        <f>+(Indexadores!G91-Indexadores!G90)/Indexadores!G90</f>
        <v>-3.7671232876712216E-2</v>
      </c>
      <c r="G82" s="26">
        <f>+(Indexadores!H91-Indexadores!H90)/Indexadores!H90</f>
        <v>1.5668718522663841E-2</v>
      </c>
      <c r="H82" s="26">
        <f>+(Indexadores!J91-Indexadores!J90)/Indexadores!J90</f>
        <v>8.3562481368534572E-2</v>
      </c>
      <c r="I82" s="26">
        <f>+(Indexadores!K91-Indexadores!K90)/Indexadores!K90</f>
        <v>2.0466639377813844E-3</v>
      </c>
      <c r="J82" s="26">
        <f>+(Indexadores!E91-Indexadores!E90)/Indexadores!E90</f>
        <v>0</v>
      </c>
    </row>
    <row r="83" spans="2:18">
      <c r="B83" s="8">
        <v>41153</v>
      </c>
      <c r="C83" s="26">
        <f>+(Indexadores!C92-Indexadores!C91)/Indexadores!C91</f>
        <v>5.1599587203301897E-3</v>
      </c>
      <c r="D83" s="26">
        <f>+(Indexadores!D92-Indexadores!D91)/Indexadores!D91</f>
        <v>0</v>
      </c>
      <c r="E83" s="26">
        <f>+(Indexadores!F92-Indexadores!F91)/Indexadores!F91</f>
        <v>4.4932601098351121E-3</v>
      </c>
      <c r="F83" s="26">
        <f>+(Indexadores!G92-Indexadores!G91)/Indexadores!G91</f>
        <v>1.4234875444839798E-2</v>
      </c>
      <c r="G83" s="26">
        <f>+(Indexadores!H92-Indexadores!H91)/Indexadores!H91</f>
        <v>2.0936639118457251E-2</v>
      </c>
      <c r="H83" s="26">
        <f>+(Indexadores!J92-Indexadores!J91)/Indexadores!J91</f>
        <v>1.620961771897592E-2</v>
      </c>
      <c r="I83" s="26">
        <f>+(Indexadores!K92-Indexadores!K91)/Indexadores!K91</f>
        <v>-1.497821350762826E-3</v>
      </c>
      <c r="J83" s="26">
        <f>+(Indexadores!E92-Indexadores!E91)/Indexadores!E91</f>
        <v>4.8379293662312057E-4</v>
      </c>
    </row>
    <row r="84" spans="2:18">
      <c r="B84" s="8">
        <v>41183</v>
      </c>
      <c r="C84" s="26">
        <f>+(Indexadores!C93-Indexadores!C92)/Indexadores!C92</f>
        <v>5.1334702258722228E-4</v>
      </c>
      <c r="D84" s="26">
        <f>+(Indexadores!D93-Indexadores!D92)/Indexadores!D92</f>
        <v>-3.7192003719199803E-3</v>
      </c>
      <c r="E84" s="26">
        <f>+(Indexadores!F93-Indexadores!F92)/Indexadores!F92</f>
        <v>-3.9761431411529935E-3</v>
      </c>
      <c r="F84" s="26">
        <f>+(Indexadores!G93-Indexadores!G92)/Indexadores!G92</f>
        <v>-9.9415204678361367E-3</v>
      </c>
      <c r="G84" s="26">
        <f>+(Indexadores!H93-Indexadores!H92)/Indexadores!H92</f>
        <v>1.8348623853210903E-2</v>
      </c>
      <c r="H84" s="26">
        <f>+(Indexadores!J93-Indexadores!J92)/Indexadores!J92</f>
        <v>3.2536771807228484E-2</v>
      </c>
      <c r="I84" s="26">
        <f>+(Indexadores!K93-Indexadores!K92)/Indexadores!K92</f>
        <v>5.8639029046776226E-3</v>
      </c>
      <c r="J84" s="26">
        <f>+(Indexadores!E93-Indexadores!E92)/Indexadores!E92</f>
        <v>0</v>
      </c>
      <c r="K84" s="29">
        <f>+(Indexadores!C93-Indexadores!C87)/Indexadores!C87</f>
        <v>9.8445595854923223E-3</v>
      </c>
      <c r="L84" s="29">
        <f>+(Indexadores!D93-Indexadores!D87)/Indexadores!D87</f>
        <v>5.631159080244078E-3</v>
      </c>
      <c r="M84" s="29">
        <f>+(Indexadores!F93-Indexadores!F87)/Indexadores!F87</f>
        <v>-4.9875311720707749E-4</v>
      </c>
      <c r="N84" s="29">
        <f>+(Indexadores!G93-Indexadores!G87)/Indexadores!G87</f>
        <v>1.1954572624028614E-2</v>
      </c>
      <c r="O84" s="29">
        <f>+(Indexadores!H93-Indexadores!H87)/Indexadores!H87</f>
        <v>4.081632653061204E-2</v>
      </c>
      <c r="P84" s="29">
        <f>+(Indexadores!J93-Indexadores!J87)/Indexadores!J87</f>
        <v>0.19301222961368925</v>
      </c>
      <c r="Q84" s="29">
        <f>+(Indexadores!K93-Indexadores!K87)/Indexadores!K87</f>
        <v>6.1383167371435411E-3</v>
      </c>
      <c r="R84" s="29">
        <f>+(Indexadores!E93-Indexadores!E87)/Indexadores!E87</f>
        <v>2.9097963142581161E-3</v>
      </c>
    </row>
    <row r="85" spans="2:18">
      <c r="B85" s="8">
        <v>41214</v>
      </c>
      <c r="C85" s="26">
        <f>+(Indexadores!C94-Indexadores!C93)/Indexadores!C93</f>
        <v>5.1308363263211434E-3</v>
      </c>
      <c r="D85" s="26">
        <f>+(Indexadores!D94-Indexadores!D93)/Indexadores!D93</f>
        <v>-2.4265048996733617E-2</v>
      </c>
      <c r="E85" s="26">
        <f>+(Indexadores!F94-Indexadores!F93)/Indexadores!F93</f>
        <v>4.9900199600798004E-3</v>
      </c>
      <c r="F85" s="26">
        <f>+(Indexadores!G94-Indexadores!G93)/Indexadores!G93</f>
        <v>-1.1813349084465371E-2</v>
      </c>
      <c r="G85" s="26">
        <f>+(Indexadores!H94-Indexadores!H93)/Indexadores!H93</f>
        <v>3.1796502384737898E-3</v>
      </c>
      <c r="H85" s="26">
        <f>+(Indexadores!J94-Indexadores!J93)/Indexadores!J93</f>
        <v>4.1460246346395743E-3</v>
      </c>
      <c r="I85" s="26">
        <f>+(Indexadores!K94-Indexadores!K93)/Indexadores!K93</f>
        <v>9.4902386117134334E-4</v>
      </c>
      <c r="J85" s="26">
        <f>+(Indexadores!E94-Indexadores!E93)/Indexadores!E93</f>
        <v>0</v>
      </c>
    </row>
    <row r="86" spans="2:18">
      <c r="B86" s="8">
        <v>41244</v>
      </c>
      <c r="C86" s="26">
        <f>+(Indexadores!C95-Indexadores!C94)/Indexadores!C94</f>
        <v>2.0418580908627779E-3</v>
      </c>
      <c r="D86" s="26">
        <f>+(Indexadores!D95-Indexadores!D94)/Indexadores!D94</f>
        <v>-2.1999043519847078E-2</v>
      </c>
      <c r="E86" s="26">
        <f>+(Indexadores!F95-Indexadores!F94)/Indexadores!F94</f>
        <v>1.489572989076326E-3</v>
      </c>
      <c r="F86" s="26">
        <f>+(Indexadores!G95-Indexadores!G94)/Indexadores!G94</f>
        <v>5.9772863120143068E-3</v>
      </c>
      <c r="G86" s="26">
        <f>+(Indexadores!H95-Indexadores!H94)/Indexadores!H94</f>
        <v>-7.395668251452589E-3</v>
      </c>
      <c r="H86" s="26">
        <f>+(Indexadores!J95-Indexadores!J94)/Indexadores!J94</f>
        <v>-3.5763218748828744E-3</v>
      </c>
      <c r="I86" s="26">
        <f>+(Indexadores!K95-Indexadores!K94)/Indexadores!K94</f>
        <v>1.3544629554384511E-3</v>
      </c>
      <c r="J86" s="26">
        <f>+(Indexadores!E95-Indexadores!E94)/Indexadores!E94</f>
        <v>0</v>
      </c>
    </row>
    <row r="87" spans="2:18">
      <c r="B87" s="8">
        <v>41275</v>
      </c>
      <c r="C87" s="26">
        <f>+(Indexadores!C96-Indexadores!C95)/Indexadores!C95</f>
        <v>8.1507896077432033E-3</v>
      </c>
      <c r="D87" s="26">
        <f>+(Indexadores!D96-Indexadores!D95)/Indexadores!D95</f>
        <v>-7.8239608801954803E-3</v>
      </c>
      <c r="E87" s="26">
        <f>+(Indexadores!F96-Indexadores!F95)/Indexadores!F95</f>
        <v>3.9662865642045983E-3</v>
      </c>
      <c r="F87" s="26">
        <f>+(Indexadores!G96-Indexadores!G95)/Indexadores!G95</f>
        <v>5.9417706476529624E-3</v>
      </c>
      <c r="G87" s="26">
        <f>+(Indexadores!H96-Indexadores!H95)/Indexadores!H95</f>
        <v>1.3304949441192053E-2</v>
      </c>
      <c r="H87" s="26">
        <f>+(Indexadores!J96-Indexadores!J95)/Indexadores!J95</f>
        <v>4.1042646302055369E-2</v>
      </c>
      <c r="I87" s="26">
        <f>+(Indexadores!K96-Indexadores!K95)/Indexadores!K95</f>
        <v>4.5989449479234496E-3</v>
      </c>
      <c r="J87" s="26">
        <f>+(Indexadores!E96-Indexadores!E95)/Indexadores!E95</f>
        <v>1.5473887814313336E-2</v>
      </c>
    </row>
    <row r="88" spans="2:18">
      <c r="B88" s="8">
        <v>41306</v>
      </c>
      <c r="C88" s="26">
        <f>+(Indexadores!C97-Indexadores!C96)/Indexadores!C96</f>
        <v>7.0742799393633607E-3</v>
      </c>
      <c r="D88" s="26">
        <f>+(Indexadores!D97-Indexadores!D96)/Indexadores!D96</f>
        <v>1.8728437654016626E-2</v>
      </c>
      <c r="E88" s="26">
        <f>+(Indexadores!F97-Indexadores!F96)/Indexadores!F96</f>
        <v>2.4691358024690455E-3</v>
      </c>
      <c r="F88" s="26">
        <f>+(Indexadores!G97-Indexadores!G96)/Indexadores!G96</f>
        <v>3.130537507383329E-2</v>
      </c>
      <c r="G88" s="26">
        <f>+(Indexadores!H97-Indexadores!H96)/Indexadores!H96</f>
        <v>1.5756302521008375E-2</v>
      </c>
      <c r="H88" s="26">
        <f>+(Indexadores!J97-Indexadores!J96)/Indexadores!J96</f>
        <v>-1.1086437629309706E-2</v>
      </c>
      <c r="I88" s="26">
        <f>+(Indexadores!K97-Indexadores!K96)/Indexadores!K96</f>
        <v>5.3857546788749829E-4</v>
      </c>
      <c r="J88" s="26">
        <f>+(Indexadores!E97-Indexadores!E96)/Indexadores!E96</f>
        <v>2.3809523809524978E-3</v>
      </c>
    </row>
    <row r="89" spans="2:18">
      <c r="B89" s="8">
        <v>41334</v>
      </c>
      <c r="C89" s="26">
        <f>+(Indexadores!C98-Indexadores!C97)/Indexadores!C97</f>
        <v>0</v>
      </c>
      <c r="D89" s="26">
        <f>+(Indexadores!D98-Indexadores!D97)/Indexadores!D97</f>
        <v>2.1770682148040763E-2</v>
      </c>
      <c r="E89" s="26">
        <f>+(Indexadores!F98-Indexadores!F97)/Indexadores!F97</f>
        <v>7.3891625615763647E-3</v>
      </c>
      <c r="F89" s="26">
        <f>+(Indexadores!G98-Indexadores!G97)/Indexadores!G97</f>
        <v>1.7754868270332194E-2</v>
      </c>
      <c r="G89" s="26">
        <f>+(Indexadores!H98-Indexadores!H97)/Indexadores!H97</f>
        <v>3.0506721820062147E-2</v>
      </c>
      <c r="H89" s="26">
        <f>+(Indexadores!J98-Indexadores!J97)/Indexadores!J97</f>
        <v>-2.9426446567353298E-2</v>
      </c>
      <c r="I89" s="26">
        <f>+(Indexadores!K98-Indexadores!K97)/Indexadores!K97</f>
        <v>2.0185708518368683E-3</v>
      </c>
      <c r="J89" s="26">
        <f>+(Indexadores!E98-Indexadores!E97)/Indexadores!E97</f>
        <v>0</v>
      </c>
    </row>
    <row r="90" spans="2:18">
      <c r="B90" s="8">
        <v>41365</v>
      </c>
      <c r="C90" s="26">
        <f>+(Indexadores!C99-Indexadores!C98)/Indexadores!C98</f>
        <v>5.0175614651279017E-3</v>
      </c>
      <c r="D90" s="26">
        <f>+(Indexadores!D99-Indexadores!D98)/Indexadores!D98</f>
        <v>-4.7348484848484129E-4</v>
      </c>
      <c r="E90" s="26">
        <f>+(Indexadores!F99-Indexadores!F98)/Indexadores!F98</f>
        <v>9.7799511002435871E-4</v>
      </c>
      <c r="F90" s="26">
        <f>+(Indexadores!G99-Indexadores!G98)/Indexadores!G98</f>
        <v>2.4198086662915074E-2</v>
      </c>
      <c r="G90" s="26">
        <f>+(Indexadores!H99-Indexadores!H98)/Indexadores!H98</f>
        <v>1.6557952834922274E-2</v>
      </c>
      <c r="H90" s="26">
        <f>+(Indexadores!J99-Indexadores!J98)/Indexadores!J98</f>
        <v>6.2962601420604794E-3</v>
      </c>
      <c r="I90" s="26">
        <f>+(Indexadores!K99-Indexadores!K98)/Indexadores!K98</f>
        <v>3.2232070910557051E-3</v>
      </c>
      <c r="J90" s="26">
        <f>+(Indexadores!E99-Indexadores!E98)/Indexadores!E98</f>
        <v>0</v>
      </c>
      <c r="K90" s="29">
        <f>+(Indexadores!C99-Indexadores!C93)/Indexadores!C93</f>
        <v>2.7706516162134428E-2</v>
      </c>
      <c r="L90" s="29">
        <f>+(Indexadores!D99-Indexadores!D93)/Indexadores!D93</f>
        <v>-1.4932337844143787E-2</v>
      </c>
      <c r="M90" s="29">
        <f>+(Indexadores!F99-Indexadores!F93)/Indexadores!F93</f>
        <v>2.1457085828343297E-2</v>
      </c>
      <c r="N90" s="29">
        <f>+(Indexadores!G99-Indexadores!G93)/Indexadores!G93</f>
        <v>7.5014766686355497E-2</v>
      </c>
      <c r="O90" s="29">
        <f>+(Indexadores!H99-Indexadores!H93)/Indexadores!H93</f>
        <v>7.3661897191309167E-2</v>
      </c>
      <c r="P90" s="29">
        <f>+(Indexadores!J99-Indexadores!J93)/Indexadores!J93</f>
        <v>6.0558208847676263E-3</v>
      </c>
      <c r="Q90" s="29">
        <f>+(Indexadores!K99-Indexadores!K93)/Indexadores!K93</f>
        <v>1.2744034707158484E-2</v>
      </c>
      <c r="R90" s="29">
        <f>+(Indexadores!E99-Indexadores!E93)/Indexadores!E93</f>
        <v>1.7891682785299914E-2</v>
      </c>
    </row>
    <row r="91" spans="2:18">
      <c r="B91" s="8">
        <v>41395</v>
      </c>
      <c r="C91" s="26">
        <f>+(Indexadores!C100-Indexadores!C99)/Indexadores!C99</f>
        <v>1.4478282576135705E-2</v>
      </c>
      <c r="D91" s="26">
        <f>+(Indexadores!D100-Indexadores!D99)/Indexadores!D99</f>
        <v>-3.3159639981051128E-3</v>
      </c>
      <c r="E91" s="26">
        <f>+(Indexadores!F100-Indexadores!F99)/Indexadores!F99</f>
        <v>-1.4655593551537473E-3</v>
      </c>
      <c r="F91" s="26">
        <f>+(Indexadores!G100-Indexadores!G99)/Indexadores!G99</f>
        <v>3.7912087912087979E-2</v>
      </c>
      <c r="G91" s="26">
        <f>+(Indexadores!H100-Indexadores!H99)/Indexadores!H99</f>
        <v>4.9358341559723587E-2</v>
      </c>
      <c r="H91" s="26">
        <f>+(Indexadores!J100-Indexadores!J99)/Indexadores!J99</f>
        <v>-2.4549516422831472E-3</v>
      </c>
      <c r="I91" s="26">
        <f>+(Indexadores!K100-Indexadores!K99)/Indexadores!K99</f>
        <v>2.6773761713521191E-3</v>
      </c>
      <c r="J91" s="26">
        <f>+(Indexadores!E100-Indexadores!E99)/Indexadores!E99</f>
        <v>9.5011876484531687E-4</v>
      </c>
    </row>
    <row r="92" spans="2:18">
      <c r="B92" s="8">
        <v>41426</v>
      </c>
      <c r="C92" s="26">
        <f>+(Indexadores!C101-Indexadores!C100)/Indexadores!C100</f>
        <v>4.9212598425196407E-3</v>
      </c>
      <c r="D92" s="26">
        <f>+(Indexadores!D101-Indexadores!D100)/Indexadores!D100</f>
        <v>0</v>
      </c>
      <c r="E92" s="26">
        <f>+(Indexadores!F101-Indexadores!F100)/Indexadores!F100</f>
        <v>1.9569471624264322E-3</v>
      </c>
      <c r="F92" s="26">
        <f>+(Indexadores!G101-Indexadores!G100)/Indexadores!G100</f>
        <v>2.1175224986765485E-2</v>
      </c>
      <c r="G92" s="26">
        <f>+(Indexadores!H101-Indexadores!H100)/Indexadores!H100</f>
        <v>2.0225776105362178E-2</v>
      </c>
      <c r="H92" s="26">
        <f>+(Indexadores!J101-Indexadores!J100)/Indexadores!J100</f>
        <v>1.9499966566075565E-2</v>
      </c>
      <c r="I92" s="26">
        <f>+(Indexadores!K101-Indexadores!K100)/Indexadores!K100</f>
        <v>1.0680907877168198E-3</v>
      </c>
      <c r="J92" s="26">
        <f>+(Indexadores!E101-Indexadores!E100)/Indexadores!E100</f>
        <v>1.4238253440913902E-3</v>
      </c>
    </row>
    <row r="93" spans="2:18">
      <c r="B93" s="8">
        <v>41456</v>
      </c>
      <c r="C93" s="26">
        <f>+(Indexadores!C102-Indexadores!C101)/Indexadores!C101</f>
        <v>4.8971596474067325E-4</v>
      </c>
      <c r="D93" s="26">
        <f>+(Indexadores!D102-Indexadores!D101)/Indexadores!D101</f>
        <v>4.7528517110250569E-4</v>
      </c>
      <c r="E93" s="26">
        <f>+(Indexadores!F102-Indexadores!F101)/Indexadores!F101</f>
        <v>1.4648437499998638E-3</v>
      </c>
      <c r="F93" s="26">
        <f>+(Indexadores!G102-Indexadores!G101)/Indexadores!G101</f>
        <v>1.8662519440124405E-2</v>
      </c>
      <c r="G93" s="26">
        <f>+(Indexadores!H102-Indexadores!H101)/Indexadores!H101</f>
        <v>-4.057169202397426E-2</v>
      </c>
      <c r="H93" s="26">
        <f>+(Indexadores!J102-Indexadores!J101)/Indexadores!J101</f>
        <v>-0.10159967186218202</v>
      </c>
      <c r="I93" s="26">
        <f>+(Indexadores!K102-Indexadores!K101)/Indexadores!K101</f>
        <v>3.6009602560684341E-3</v>
      </c>
      <c r="J93" s="26">
        <f>+(Indexadores!E102-Indexadores!E101)/Indexadores!E101</f>
        <v>0</v>
      </c>
    </row>
    <row r="94" spans="2:18">
      <c r="B94" s="8">
        <v>41487</v>
      </c>
      <c r="C94" s="26">
        <f>+(Indexadores!C103-Indexadores!C102)/Indexadores!C102</f>
        <v>-4.4052863436124679E-3</v>
      </c>
      <c r="D94" s="26">
        <f>+(Indexadores!D103-Indexadores!D102)/Indexadores!D102</f>
        <v>5.7007125890736962E-3</v>
      </c>
      <c r="E94" s="26">
        <f>+(Indexadores!F103-Indexadores!F102)/Indexadores!F102</f>
        <v>0</v>
      </c>
      <c r="F94" s="26">
        <f>+(Indexadores!G103-Indexadores!G102)/Indexadores!G102</f>
        <v>1.9847328244274709E-2</v>
      </c>
      <c r="G94" s="26">
        <f>+(Indexadores!H103-Indexadores!H102)/Indexadores!H102</f>
        <v>-1.4416146083614369E-3</v>
      </c>
      <c r="H94" s="26">
        <f>+(Indexadores!J103-Indexadores!J102)/Indexadores!J102</f>
        <v>-3.3358810156961433E-2</v>
      </c>
      <c r="I94" s="26">
        <f>+(Indexadores!K103-Indexadores!K102)/Indexadores!K102</f>
        <v>1.7275747508303763E-3</v>
      </c>
      <c r="J94" s="26">
        <f>+(Indexadores!E103-Indexadores!E102)/Indexadores!E102</f>
        <v>1.4218009478672844E-3</v>
      </c>
    </row>
    <row r="95" spans="2:18">
      <c r="B95" s="8">
        <v>41518</v>
      </c>
      <c r="C95" s="26">
        <f>+(Indexadores!C104-Indexadores!C103)/Indexadores!C103</f>
        <v>9.8328416912478759E-4</v>
      </c>
      <c r="D95" s="26">
        <f>+(Indexadores!D104-Indexadores!D103)/Indexadores!D103</f>
        <v>4.7236655644779631E-4</v>
      </c>
      <c r="E95" s="26">
        <f>+(Indexadores!F104-Indexadores!F103)/Indexadores!F103</f>
        <v>3.9005363237448439E-3</v>
      </c>
      <c r="F95" s="26">
        <f>+(Indexadores!G104-Indexadores!G103)/Indexadores!G103</f>
        <v>1.5469061876247636E-2</v>
      </c>
      <c r="G95" s="26">
        <f>+(Indexadores!H104-Indexadores!H103)/Indexadores!H103</f>
        <v>-9.1434071222329591E-3</v>
      </c>
      <c r="H95" s="26">
        <f>+(Indexadores!J104-Indexadores!J103)/Indexadores!J103</f>
        <v>-3.2658751911676708E-3</v>
      </c>
      <c r="I95" s="26">
        <f>+(Indexadores!K104-Indexadores!K103)/Indexadores!K103</f>
        <v>3.3165295834438756E-3</v>
      </c>
      <c r="J95" s="26">
        <f>+(Indexadores!E104-Indexadores!E103)/Indexadores!E103</f>
        <v>1.419782300047312E-2</v>
      </c>
    </row>
    <row r="96" spans="2:18">
      <c r="B96" s="8">
        <v>41548</v>
      </c>
      <c r="C96" s="26">
        <f>+(Indexadores!C105-Indexadores!C104)/Indexadores!C104</f>
        <v>4.9115913555993042E-3</v>
      </c>
      <c r="D96" s="26">
        <f>+(Indexadores!D105-Indexadores!D104)/Indexadores!D104</f>
        <v>1.3692162417374821E-2</v>
      </c>
      <c r="E96" s="26">
        <f>+(Indexadores!F105-Indexadores!F104)/Indexadores!F104</f>
        <v>-2.9140359397765944E-3</v>
      </c>
      <c r="F96" s="26">
        <f>+(Indexadores!G105-Indexadores!G104)/Indexadores!G104</f>
        <v>-6.3882063882063972E-3</v>
      </c>
      <c r="G96" s="26">
        <f>+(Indexadores!H105-Indexadores!H104)/Indexadores!H104</f>
        <v>0</v>
      </c>
      <c r="H96" s="26">
        <f>+(Indexadores!J105-Indexadores!J104)/Indexadores!J104</f>
        <v>3.253587072958538E-2</v>
      </c>
      <c r="I96" s="26">
        <f>+(Indexadores!K105-Indexadores!K104)/Indexadores!K104</f>
        <v>3.702234563004008E-3</v>
      </c>
      <c r="J96" s="26">
        <f>+(Indexadores!E105-Indexadores!E104)/Indexadores!E104</f>
        <v>0</v>
      </c>
      <c r="K96" s="29">
        <f>+(Indexadores!C105-Indexadores!C99)/Indexadores!C99</f>
        <v>2.1467798302546134E-2</v>
      </c>
      <c r="L96" s="29">
        <f>+(Indexadores!D105-Indexadores!D99)/Indexadores!D99</f>
        <v>1.7053529133112158E-2</v>
      </c>
      <c r="M96" s="29">
        <f>+(Indexadores!F105-Indexadores!F99)/Indexadores!F99</f>
        <v>2.9311187103079101E-3</v>
      </c>
      <c r="N96" s="29">
        <f>+(Indexadores!G105-Indexadores!G99)/Indexadores!G99</f>
        <v>0.11098901098901107</v>
      </c>
      <c r="O96" s="29">
        <f>+(Indexadores!H105-Indexadores!H99)/Indexadores!H99</f>
        <v>1.6288252714708577E-2</v>
      </c>
      <c r="P96" s="29">
        <f>+(Indexadores!J105-Indexadores!J99)/Indexadores!J99</f>
        <v>-9.1051227549608302E-2</v>
      </c>
      <c r="Q96" s="29">
        <f>+(Indexadores!K105-Indexadores!K99)/Indexadores!K99</f>
        <v>1.619812583667982E-2</v>
      </c>
      <c r="R96" s="29">
        <f>+(Indexadores!E105-Indexadores!E99)/Indexadores!E99</f>
        <v>1.8052256532066328E-2</v>
      </c>
    </row>
    <row r="97" spans="2:18">
      <c r="B97" s="8">
        <v>41579</v>
      </c>
      <c r="C97" s="26">
        <f>+(Indexadores!C106-Indexadores!C105)/Indexadores!C105</f>
        <v>-1.1241446725317605E-2</v>
      </c>
      <c r="D97" s="26">
        <f>+(Indexadores!D106-Indexadores!D105)/Indexadores!D105</f>
        <v>6.0549604098742967E-3</v>
      </c>
      <c r="E97" s="26">
        <f>+(Indexadores!F106-Indexadores!F105)/Indexadores!F105</f>
        <v>1.4612761811981102E-3</v>
      </c>
      <c r="F97" s="26">
        <f>+(Indexadores!G106-Indexadores!G105)/Indexadores!G105</f>
        <v>1.4836795252225426E-2</v>
      </c>
      <c r="G97" s="26">
        <f>+(Indexadores!H106-Indexadores!H105)/Indexadores!H105</f>
        <v>-1.7484215638659414E-2</v>
      </c>
      <c r="H97" s="26">
        <f>+(Indexadores!J106-Indexadores!J105)/Indexadores!J105</f>
        <v>-3.6828065052920723E-3</v>
      </c>
      <c r="I97" s="26">
        <f>+(Indexadores!K106-Indexadores!K105)/Indexadores!K105</f>
        <v>0</v>
      </c>
      <c r="J97" s="26">
        <f>+(Indexadores!E106-Indexadores!E105)/Indexadores!E105</f>
        <v>0</v>
      </c>
    </row>
    <row r="98" spans="2:18">
      <c r="B98" s="8">
        <v>41609</v>
      </c>
      <c r="C98" s="26">
        <f>+(Indexadores!C107-Indexadores!C106)/Indexadores!C106</f>
        <v>-6.4260998517054772E-3</v>
      </c>
      <c r="D98" s="26">
        <f>+(Indexadores!D107-Indexadores!D106)/Indexadores!D106</f>
        <v>1.1111111111111231E-2</v>
      </c>
      <c r="E98" s="26">
        <f>+(Indexadores!F107-Indexadores!F106)/Indexadores!F106</f>
        <v>2.9182879377431946E-3</v>
      </c>
      <c r="F98" s="26">
        <f>+(Indexadores!G107-Indexadores!G106)/Indexadores!G106</f>
        <v>-6.3352826510721348E-3</v>
      </c>
      <c r="G98" s="26">
        <f>+(Indexadores!H107-Indexadores!H106)/Indexadores!H106</f>
        <v>-1.9772614928324833E-3</v>
      </c>
      <c r="H98" s="26">
        <f>+(Indexadores!J107-Indexadores!J106)/Indexadores!J106</f>
        <v>-1.5951694176973889E-2</v>
      </c>
      <c r="I98" s="26">
        <f>+(Indexadores!K107-Indexadores!K106)/Indexadores!K106</f>
        <v>-1.0538795942560959E-3</v>
      </c>
      <c r="J98" s="26">
        <f>+(Indexadores!E107-Indexadores!E106)/Indexadores!E106</f>
        <v>1.3999066728884605E-3</v>
      </c>
    </row>
    <row r="99" spans="2:18">
      <c r="B99" s="8">
        <v>41640</v>
      </c>
      <c r="C99" s="26">
        <f>+(Indexadores!C108-Indexadores!C107)/Indexadores!C107</f>
        <v>-9.4527363184080514E-3</v>
      </c>
      <c r="D99" s="26">
        <f>+(Indexadores!D108-Indexadores!D107)/Indexadores!D107</f>
        <v>2.2893772893772544E-3</v>
      </c>
      <c r="E99" s="26">
        <f>+(Indexadores!F108-Indexadores!F107)/Indexadores!F107</f>
        <v>9.6993210475267329E-3</v>
      </c>
      <c r="F99" s="26">
        <f>+(Indexadores!G108-Indexadores!G107)/Indexadores!G107</f>
        <v>-1.0789602746444343E-2</v>
      </c>
      <c r="G99" s="26">
        <f>+(Indexadores!H108-Indexadores!H107)/Indexadores!H107</f>
        <v>-1.9811788013868814E-3</v>
      </c>
      <c r="H99" s="26">
        <f>+(Indexadores!J108-Indexadores!J107)/Indexadores!J107</f>
        <v>-2.6613432074559303E-2</v>
      </c>
      <c r="I99" s="26"/>
      <c r="J99" s="26">
        <f>+(Indexadores!E108-Indexadores!E107)/Indexadores!E107</f>
        <v>2.3299161230195486E-3</v>
      </c>
    </row>
    <row r="100" spans="2:18">
      <c r="B100" s="8">
        <v>41671</v>
      </c>
      <c r="C100" s="26">
        <f>+(Indexadores!C109-Indexadores!C108)/Indexadores!C108</f>
        <v>5.0226017076841246E-4</v>
      </c>
      <c r="D100" s="26">
        <f>+(Indexadores!D109-Indexadores!D108)/Indexadores!D108</f>
        <v>6.395614435815343E-3</v>
      </c>
      <c r="E100" s="26">
        <f>+(Indexadores!F109-Indexadores!F108)/Indexadores!F108</f>
        <v>0</v>
      </c>
      <c r="F100" s="26">
        <f>+(Indexadores!G109-Indexadores!G108)/Indexadores!G108</f>
        <v>-3.1730292513634066E-2</v>
      </c>
      <c r="G100" s="26">
        <f>+(Indexadores!H109-Indexadores!H108)/Indexadores!H108</f>
        <v>-2.4813895781636815E-3</v>
      </c>
      <c r="H100" s="26">
        <f>+(Indexadores!J109-Indexadores!J108)/Indexadores!J108</f>
        <v>5.8357335383927858E-2</v>
      </c>
      <c r="I100" s="26"/>
      <c r="J100" s="26">
        <f>+(Indexadores!E109-Indexadores!E108)/Indexadores!E108</f>
        <v>9.2980009298013699E-4</v>
      </c>
    </row>
    <row r="101" spans="2:18">
      <c r="B101" s="8">
        <v>41699</v>
      </c>
      <c r="C101" s="26">
        <f>+(Indexadores!C110-Indexadores!C109)/Indexadores!C109</f>
        <v>8.0321285140564549E-3</v>
      </c>
      <c r="D101" s="26">
        <f>+(Indexadores!D110-Indexadores!D109)/Indexadores!D109</f>
        <v>4.5392646391298122E-4</v>
      </c>
      <c r="E101" s="26">
        <f>+(Indexadores!F110-Indexadores!F109)/Indexadores!F109</f>
        <v>9.1258405379442513E-3</v>
      </c>
      <c r="F101" s="26">
        <f>+(Indexadores!G110-Indexadores!G109)/Indexadores!G109</f>
        <v>2.0481310803890282E-3</v>
      </c>
      <c r="G101" s="26">
        <f>+(Indexadores!H110-Indexadores!H109)/Indexadores!H109</f>
        <v>1.4925373134329104E-3</v>
      </c>
      <c r="H101" s="26">
        <f>+(Indexadores!J110-Indexadores!J109)/Indexadores!J109</f>
        <v>2.7527546782726856E-2</v>
      </c>
      <c r="I101" s="26"/>
      <c r="J101" s="26">
        <f>+(Indexadores!E110-Indexadores!E109)/Indexadores!E109</f>
        <v>9.2893636785879258E-4</v>
      </c>
    </row>
    <row r="102" spans="2:18">
      <c r="B102" s="8">
        <v>41730</v>
      </c>
      <c r="C102" s="26">
        <f>+(Indexadores!C111-Indexadores!C110)/Indexadores!C110</f>
        <v>6.4741035856571887E-3</v>
      </c>
      <c r="D102" s="26">
        <f>+(Indexadores!D111-Indexadores!D110)/Indexadores!D110</f>
        <v>2.7223230490017731E-3</v>
      </c>
      <c r="E102" s="26">
        <f>+(Indexadores!F111-Indexadores!F110)/Indexadores!F110</f>
        <v>0</v>
      </c>
      <c r="F102" s="26">
        <f>+(Indexadores!G111-Indexadores!G110)/Indexadores!G110</f>
        <v>-1.9928461931527752E-2</v>
      </c>
      <c r="G102" s="26">
        <f>+(Indexadores!H111-Indexadores!H110)/Indexadores!H110</f>
        <v>8.4451068057623639E-3</v>
      </c>
      <c r="H102" s="26">
        <f>+(Indexadores!J111-Indexadores!J110)/Indexadores!J110</f>
        <v>-9.181964552443635E-4</v>
      </c>
      <c r="I102" s="26"/>
      <c r="J102" s="26">
        <f>+(Indexadores!E111-Indexadores!E110)/Indexadores!E110</f>
        <v>0</v>
      </c>
      <c r="K102" s="29">
        <f>+(Indexadores!C111-Indexadores!C105)/Indexadores!C105</f>
        <v>-1.2218963831867147E-2</v>
      </c>
      <c r="L102" s="29">
        <f>+(Indexadores!D111-Indexadores!D105)/Indexadores!D105</f>
        <v>2.934326967862147E-2</v>
      </c>
      <c r="M102" s="29">
        <f>+(Indexadores!F111-Indexadores!F105)/Indexadores!F105</f>
        <v>2.3380418899171834E-2</v>
      </c>
      <c r="N102" s="29">
        <f>+(Indexadores!G111-Indexadores!G105)/Indexadores!G105</f>
        <v>-5.143422354104854E-2</v>
      </c>
      <c r="O102" s="29">
        <f>+(Indexadores!H111-Indexadores!H105)/Indexadores!H105</f>
        <v>-1.4084507042253515E-2</v>
      </c>
      <c r="P102" s="29">
        <f>+(Indexadores!J111-Indexadores!J105)/Indexadores!J105</f>
        <v>3.6874607501040796E-2</v>
      </c>
      <c r="Q102" s="29"/>
      <c r="R102" s="29">
        <f>+(Indexadores!E111-Indexadores!E105)/Indexadores!E105</f>
        <v>5.5996266915539789E-3</v>
      </c>
    </row>
    <row r="103" spans="2:18">
      <c r="B103" s="8">
        <v>41760</v>
      </c>
      <c r="C103" s="26">
        <f>+(Indexadores!C112-Indexadores!C111)/Indexadores!C111</f>
        <v>-1.9792182088074761E-3</v>
      </c>
      <c r="D103" s="26">
        <f>+(Indexadores!D112-Indexadores!D111)/Indexadores!D111</f>
        <v>4.0723981900451867E-3</v>
      </c>
      <c r="E103" s="26">
        <f>+(Indexadores!F112-Indexadores!F111)/Indexadores!F111</f>
        <v>4.7596382674912276E-4</v>
      </c>
      <c r="F103" s="26">
        <f>+(Indexadores!G112-Indexadores!G111)/Indexadores!G111</f>
        <v>-1.3034410844629609E-2</v>
      </c>
      <c r="G103" s="26">
        <f>+(Indexadores!H112-Indexadores!H111)/Indexadores!H111</f>
        <v>-1.1822660098522121E-2</v>
      </c>
      <c r="H103" s="26">
        <f>+(Indexadores!J112-Indexadores!J111)/Indexadores!J111</f>
        <v>-6.4667806176443729E-2</v>
      </c>
      <c r="I103" s="26"/>
      <c r="J103" s="26">
        <f>+(Indexadores!E112-Indexadores!E111)/Indexadores!E111</f>
        <v>0</v>
      </c>
    </row>
    <row r="104" spans="2:18">
      <c r="B104" s="8">
        <v>41791</v>
      </c>
      <c r="C104" s="26">
        <f>+(Indexadores!C113-Indexadores!C112)/Indexadores!C112</f>
        <v>-6.9410014873573719E-3</v>
      </c>
      <c r="D104" s="26">
        <f>+(Indexadores!D113-Indexadores!D112)/Indexadores!D112</f>
        <v>1.802613789995466E-3</v>
      </c>
      <c r="E104" s="26">
        <f>+(Indexadores!F113-Indexadores!F112)/Indexadores!F112</f>
        <v>4.7573739295917719E-4</v>
      </c>
      <c r="F104" s="26">
        <f>+(Indexadores!G113-Indexadores!G112)/Indexadores!G112</f>
        <v>-2.4828314844163025E-2</v>
      </c>
      <c r="G104" s="26">
        <f>+(Indexadores!H113-Indexadores!H112)/Indexadores!H112</f>
        <v>-7.4775672981056696E-3</v>
      </c>
      <c r="H104" s="26">
        <f>+(Indexadores!J113-Indexadores!J112)/Indexadores!J112</f>
        <v>-2.652234039715554E-2</v>
      </c>
      <c r="I104" s="26"/>
      <c r="J104" s="26">
        <f>+(Indexadores!E113-Indexadores!E112)/Indexadores!E112</f>
        <v>0</v>
      </c>
    </row>
    <row r="105" spans="2:18">
      <c r="B105" s="8">
        <v>41821</v>
      </c>
      <c r="C105" s="26">
        <f>+(Indexadores!C114-Indexadores!C113)/Indexadores!C113</f>
        <v>1.9970044932599283E-3</v>
      </c>
      <c r="D105" s="26">
        <f>+(Indexadores!D114-Indexadores!D113)/Indexadores!D113</f>
        <v>1.7993702204228247E-3</v>
      </c>
      <c r="E105" s="26">
        <f>+(Indexadores!F114-Indexadores!F113)/Indexadores!F113</f>
        <v>3.8040893961005886E-3</v>
      </c>
      <c r="F105" s="26">
        <f>+(Indexadores!G114-Indexadores!G113)/Indexadores!G113</f>
        <v>-3.141928494041156E-2</v>
      </c>
      <c r="G105" s="26">
        <f>+(Indexadores!H114-Indexadores!H113)/Indexadores!H113</f>
        <v>-5.0226017076843979E-4</v>
      </c>
      <c r="H105" s="26">
        <f>+(Indexadores!J114-Indexadores!J113)/Indexadores!J113</f>
        <v>1.2170695151705125E-2</v>
      </c>
      <c r="I105" s="26"/>
      <c r="J105" s="26">
        <f>+(Indexadores!E114-Indexadores!E113)/Indexadores!E113</f>
        <v>0</v>
      </c>
    </row>
    <row r="106" spans="2:18">
      <c r="B106" s="8">
        <v>41852</v>
      </c>
      <c r="C106" s="26">
        <f>+(Indexadores!C115-Indexadores!C114)/Indexadores!C114</f>
        <v>-7.4738415545590447E-3</v>
      </c>
      <c r="D106" s="26">
        <f>+(Indexadores!D115-Indexadores!D114)/Indexadores!D114</f>
        <v>2.6942074539740555E-3</v>
      </c>
      <c r="E106" s="26">
        <f>+(Indexadores!F115-Indexadores!F114)/Indexadores!F114</f>
        <v>4.7370914258646158E-3</v>
      </c>
      <c r="F106" s="26">
        <f>+(Indexadores!G115-Indexadores!G114)/Indexadores!G114</f>
        <v>-1.8456375838926117E-2</v>
      </c>
      <c r="G106" s="26">
        <f>+(Indexadores!H115-Indexadores!H114)/Indexadores!H114</f>
        <v>-2.9145728643216195E-2</v>
      </c>
      <c r="H106" s="26">
        <f>+(Indexadores!J115-Indexadores!J114)/Indexadores!J114</f>
        <v>-3.9036606658938044E-2</v>
      </c>
      <c r="I106" s="26"/>
      <c r="J106" s="26">
        <f>+(Indexadores!E115-Indexadores!E114)/Indexadores!E114</f>
        <v>0</v>
      </c>
    </row>
    <row r="107" spans="2:18">
      <c r="B107" s="8">
        <v>41883</v>
      </c>
      <c r="C107" s="26">
        <f>+(Indexadores!C116-Indexadores!C115)/Indexadores!C115</f>
        <v>-4.0160642570278848E-3</v>
      </c>
      <c r="D107" s="26">
        <f>+(Indexadores!D116-Indexadores!D115)/Indexadores!D115</f>
        <v>1.791312136139695E-3</v>
      </c>
      <c r="E107" s="26">
        <f>+(Indexadores!F116-Indexadores!F115)/Indexadores!F115</f>
        <v>1.225836869401232E-2</v>
      </c>
      <c r="F107" s="26">
        <f>+(Indexadores!G116-Indexadores!G115)/Indexadores!G115</f>
        <v>-7.4074074074075621E-3</v>
      </c>
      <c r="G107" s="26">
        <f>+(Indexadores!H116-Indexadores!H115)/Indexadores!H115</f>
        <v>-2.5879917184265413E-3</v>
      </c>
      <c r="H107" s="26">
        <f>+(Indexadores!J116-Indexadores!J115)/Indexadores!J115</f>
        <v>6.5698194484241391E-3</v>
      </c>
      <c r="I107" s="26"/>
      <c r="J107" s="26">
        <f>+(Indexadores!E116-Indexadores!E115)/Indexadores!E115</f>
        <v>4.6403712296983304E-4</v>
      </c>
    </row>
    <row r="108" spans="2:18">
      <c r="B108" s="8">
        <v>41913</v>
      </c>
      <c r="C108" s="26">
        <f>+(Indexadores!C117-Indexadores!C116)/Indexadores!C116</f>
        <v>1.0080645161289405E-3</v>
      </c>
      <c r="D108" s="26">
        <f>+(Indexadores!D117-Indexadores!D116)/Indexadores!D116</f>
        <v>-2.2351363433170479E-3</v>
      </c>
      <c r="E108" s="26">
        <f>+(Indexadores!F117-Indexadores!F116)/Indexadores!F116</f>
        <v>4.6576618537489843E-4</v>
      </c>
      <c r="F108" s="26">
        <f>+(Indexadores!G117-Indexadores!G116)/Indexadores!G116</f>
        <v>-1.3203214695751841E-2</v>
      </c>
      <c r="G108" s="26">
        <f>+(Indexadores!H117-Indexadores!H116)/Indexadores!H116</f>
        <v>-6.2272963155162557E-3</v>
      </c>
      <c r="H108" s="26">
        <f>+(Indexadores!J117-Indexadores!J116)/Indexadores!J116</f>
        <v>-4.4989949863489273E-4</v>
      </c>
      <c r="I108" s="26"/>
      <c r="J108" s="26">
        <f>+(Indexadores!E117-Indexadores!E116)/Indexadores!E116</f>
        <v>0</v>
      </c>
      <c r="K108" s="29">
        <f>+(Indexadores!C117-Indexadores!C111)/Indexadores!C111</f>
        <v>-1.7318159327065721E-2</v>
      </c>
      <c r="L108" s="29">
        <f>+(Indexadores!D117-Indexadores!D111)/Indexadores!D111</f>
        <v>9.9547511312215679E-3</v>
      </c>
      <c r="M108" s="29">
        <f>+(Indexadores!F117-Indexadores!F111)/Indexadores!F111</f>
        <v>2.2370299857210792E-2</v>
      </c>
      <c r="N108" s="29">
        <f>+(Indexadores!G117-Indexadores!G111)/Indexadores!G111</f>
        <v>-0.10375391032325329</v>
      </c>
      <c r="O108" s="29">
        <f>+(Indexadores!H117-Indexadores!H111)/Indexadores!H111</f>
        <v>-5.6650246305418706E-2</v>
      </c>
      <c r="P108" s="29">
        <f>+(Indexadores!J117-Indexadores!J111)/Indexadores!J111</f>
        <v>-0.10895231283113489</v>
      </c>
      <c r="Q108" s="29"/>
      <c r="R108" s="29">
        <f>+(Indexadores!E117-Indexadores!E111)/Indexadores!E111</f>
        <v>4.6403712296983304E-4</v>
      </c>
    </row>
    <row r="109" spans="2:18">
      <c r="B109" s="8">
        <v>41944</v>
      </c>
      <c r="C109" s="26">
        <f>+(Indexadores!C118-Indexadores!C117)/Indexadores!C117</f>
        <v>2.014098690835805E-3</v>
      </c>
      <c r="D109" s="26">
        <f>+(Indexadores!D118-Indexadores!D117)/Indexadores!D117</f>
        <v>2.6881720430109923E-3</v>
      </c>
      <c r="E109" s="26">
        <f>+(Indexadores!F118-Indexadores!F117)/Indexadores!F117</f>
        <v>0</v>
      </c>
      <c r="F109" s="26">
        <f>+(Indexadores!G118-Indexadores!G117)/Indexadores!G117</f>
        <v>-2.8504944735311372E-2</v>
      </c>
      <c r="G109" s="26">
        <f>+(Indexadores!H118-Indexadores!H117)/Indexadores!H117</f>
        <v>-1.6710182767623954E-2</v>
      </c>
      <c r="H109" s="26">
        <f>+(Indexadores!J118-Indexadores!J117)/Indexadores!J117</f>
        <v>2.033800293655821E-2</v>
      </c>
      <c r="I109" s="26"/>
      <c r="J109" s="26">
        <f>+(Indexadores!E118-Indexadores!E117)/Indexadores!E117</f>
        <v>0</v>
      </c>
    </row>
    <row r="110" spans="2:18">
      <c r="B110" s="8">
        <v>41974</v>
      </c>
      <c r="C110" s="26">
        <f>+(Indexadores!C119-Indexadores!C118)/Indexadores!C118</f>
        <v>0</v>
      </c>
      <c r="D110" s="26">
        <f>+(Indexadores!D119-Indexadores!D118)/Indexadores!D118</f>
        <v>4.9151027703305764E-3</v>
      </c>
      <c r="E110" s="26">
        <f>+(Indexadores!F119-Indexadores!F118)/Indexadores!F118</f>
        <v>0</v>
      </c>
      <c r="F110" s="26">
        <f>+(Indexadores!G119-Indexadores!G118)/Indexadores!G118</f>
        <v>-1.9760479041916256E-2</v>
      </c>
      <c r="G110" s="26">
        <f>+(Indexadores!H119-Indexadores!H118)/Indexadores!H118</f>
        <v>2.6553372278281129E-3</v>
      </c>
      <c r="H110" s="26">
        <f>+(Indexadores!J119-Indexadores!J118)/Indexadores!J118</f>
        <v>3.4598186221969286E-2</v>
      </c>
      <c r="I110" s="26"/>
      <c r="J110" s="26">
        <f>+(Indexadores!E119-Indexadores!E118)/Indexadores!E118</f>
        <v>7.8849721706865158E-3</v>
      </c>
    </row>
    <row r="111" spans="2:18">
      <c r="B111" s="8">
        <v>42005</v>
      </c>
      <c r="C111" s="26">
        <f>+(Indexadores!C120-Indexadores!C119)/Indexadores!C119</f>
        <v>1.5075376884423483E-3</v>
      </c>
      <c r="D111" s="26">
        <f>+(Indexadores!D120-Indexadores!D119)/Indexadores!D119</f>
        <v>5.7803468208092994E-3</v>
      </c>
      <c r="E111" s="26">
        <f>+(Indexadores!F120-Indexadores!F119)/Indexadores!F119</f>
        <v>1.1173184357541784E-2</v>
      </c>
      <c r="F111" s="26">
        <f>+(Indexadores!G120-Indexadores!G119)/Indexadores!G119</f>
        <v>-6.1087354917528603E-4</v>
      </c>
      <c r="G111" s="26">
        <f>+(Indexadores!H120-Indexadores!H119)/Indexadores!H119</f>
        <v>8.4745762711862689E-3</v>
      </c>
      <c r="H111" s="26">
        <f>+(Indexadores!J120-Indexadores!J119)/Indexadores!J119</f>
        <v>-2.180722281854534E-3</v>
      </c>
      <c r="I111" s="26"/>
      <c r="J111" s="26">
        <f>+(Indexadores!E120-Indexadores!E119)/Indexadores!E119</f>
        <v>1.3805798435342707E-3</v>
      </c>
    </row>
    <row r="112" spans="2:18">
      <c r="B112" s="8">
        <v>42036</v>
      </c>
      <c r="C112" s="26">
        <f>+(Indexadores!C121-Indexadores!C120)/Indexadores!C120</f>
        <v>-1.3045659809332845E-2</v>
      </c>
      <c r="D112" s="26">
        <f>+(Indexadores!D121-Indexadores!D120)/Indexadores!D120</f>
        <v>2.6525198938990254E-3</v>
      </c>
      <c r="E112" s="26">
        <f>+(Indexadores!F121-Indexadores!F120)/Indexadores!F120</f>
        <v>1.1049723756906224E-2</v>
      </c>
      <c r="F112" s="26">
        <f>+(Indexadores!G121-Indexadores!G120)/Indexadores!G120</f>
        <v>1.8337408312960486E-3</v>
      </c>
      <c r="G112" s="26">
        <f>+(Indexadores!H121-Indexadores!H120)/Indexadores!H120</f>
        <v>-3.8865546218487479E-2</v>
      </c>
      <c r="H112" s="26">
        <f>+(Indexadores!J121-Indexadores!J120)/Indexadores!J120</f>
        <v>-5.9967350029351094E-2</v>
      </c>
      <c r="I112" s="26"/>
      <c r="J112" s="26">
        <f>+(Indexadores!E121-Indexadores!E120)/Indexadores!E120</f>
        <v>-8.2720588235294656E-3</v>
      </c>
    </row>
    <row r="113" spans="2:18">
      <c r="B113" s="8">
        <v>42064</v>
      </c>
      <c r="C113" s="26">
        <f>+(Indexadores!C122-Indexadores!C121)/Indexadores!C121</f>
        <v>-1.8301982714794104E-2</v>
      </c>
      <c r="D113" s="26">
        <f>+(Indexadores!D122-Indexadores!D121)/Indexadores!D121</f>
        <v>1.7636684303350702E-3</v>
      </c>
      <c r="E113" s="26">
        <f>+(Indexadores!F122-Indexadores!F121)/Indexadores!F121</f>
        <v>-5.4644808743168185E-3</v>
      </c>
      <c r="F113" s="26">
        <f>+(Indexadores!G122-Indexadores!G121)/Indexadores!G121</f>
        <v>9.1519219035996972E-3</v>
      </c>
      <c r="G113" s="26">
        <f>+(Indexadores!H122-Indexadores!H121)/Indexadores!H121</f>
        <v>-8.7431693989070709E-3</v>
      </c>
      <c r="H113" s="26">
        <f>+(Indexadores!J122-Indexadores!J121)/Indexadores!J121</f>
        <v>-8.9294402050555916E-2</v>
      </c>
      <c r="I113" s="26"/>
      <c r="J113" s="26">
        <f>+(Indexadores!E122-Indexadores!E121)/Indexadores!E121</f>
        <v>0</v>
      </c>
    </row>
    <row r="114" spans="2:18">
      <c r="B114" s="8">
        <v>42095</v>
      </c>
      <c r="C114" s="26">
        <f>+(Indexadores!C123-Indexadores!C122)/Indexadores!C122</f>
        <v>-3.9357845675815455E-2</v>
      </c>
      <c r="D114" s="26">
        <f>+(Indexadores!D123-Indexadores!D122)/Indexadores!D122</f>
        <v>0</v>
      </c>
      <c r="E114" s="26">
        <f>+(Indexadores!F123-Indexadores!F122)/Indexadores!F122</f>
        <v>0</v>
      </c>
      <c r="F114" s="26">
        <f>+(Indexadores!G123-Indexadores!G122)/Indexadores!G122</f>
        <v>-4.8367593712213127E-3</v>
      </c>
      <c r="G114" s="26">
        <f>+(Indexadores!H123-Indexadores!H122)/Indexadores!H122</f>
        <v>-6.1190738699007638E-2</v>
      </c>
      <c r="H114" s="26">
        <f>+(Indexadores!J123-Indexadores!J122)/Indexadores!J122</f>
        <v>-2.5186300544091086E-2</v>
      </c>
      <c r="I114" s="26"/>
      <c r="J114" s="26">
        <f>+(Indexadores!E123-Indexadores!E122)/Indexadores!E122</f>
        <v>0</v>
      </c>
      <c r="K114" s="29">
        <f>+(Indexadores!C123-Indexadores!C117)/Indexadores!C117</f>
        <v>-6.5961732124874023E-2</v>
      </c>
      <c r="L114" s="29">
        <f>+(Indexadores!D123-Indexadores!D117)/Indexadores!D117</f>
        <v>1.7921146953405027E-2</v>
      </c>
      <c r="M114" s="29">
        <f>+(Indexadores!F123-Indexadores!F117)/Indexadores!F117</f>
        <v>1.6759776536313005E-2</v>
      </c>
      <c r="N114" s="29">
        <f>+(Indexadores!G123-Indexadores!G117)/Indexadores!G117</f>
        <v>-4.2466550319953542E-2</v>
      </c>
      <c r="O114" s="29">
        <f>+(Indexadores!H123-Indexadores!H117)/Indexadores!H117</f>
        <v>-0.11070496083550904</v>
      </c>
      <c r="P114" s="29">
        <f>+(Indexadores!J123-Indexadores!J117)/Indexadores!J117</f>
        <v>-0.12095677017489663</v>
      </c>
      <c r="Q114" s="29"/>
      <c r="R114" s="29">
        <f>+(Indexadores!E123-Indexadores!E117)/Indexadores!E117</f>
        <v>9.2764378478663284E-4</v>
      </c>
    </row>
    <row r="115" spans="2:18">
      <c r="B115" s="8">
        <v>42125</v>
      </c>
      <c r="C115" s="26">
        <f>+(Indexadores!C124-Indexadores!C123)/Indexadores!C123</f>
        <v>1.6711590296495906E-2</v>
      </c>
      <c r="D115" s="26">
        <f>+(Indexadores!D124-Indexadores!D123)/Indexadores!D123</f>
        <v>2.2007042253522169E-3</v>
      </c>
      <c r="E115" s="26">
        <f>+(Indexadores!F124-Indexadores!F123)/Indexadores!F123</f>
        <v>0</v>
      </c>
      <c r="F115" s="26">
        <f>+(Indexadores!G124-Indexadores!G123)/Indexadores!G123</f>
        <v>-2.4301336573511544E-2</v>
      </c>
      <c r="G115" s="26">
        <f>+(Indexadores!H124-Indexadores!H123)/Indexadores!H123</f>
        <v>-3.4644744568408645E-2</v>
      </c>
      <c r="H115" s="26">
        <f>+(Indexadores!J124-Indexadores!J123)/Indexadores!J123</f>
        <v>3.6758458693587924E-2</v>
      </c>
      <c r="I115" s="26"/>
      <c r="J115" s="26">
        <f>+(Indexadores!E124-Indexadores!E123)/Indexadores!E123</f>
        <v>0</v>
      </c>
    </row>
    <row r="116" spans="2:18">
      <c r="B116" s="8">
        <v>42156</v>
      </c>
      <c r="C116" s="26">
        <f>+(Indexadores!C125-Indexadores!C124)/Indexadores!C124</f>
        <v>1.3785790031813265E-2</v>
      </c>
      <c r="D116" s="26">
        <f>+(Indexadores!D125-Indexadores!D124)/Indexadores!D124</f>
        <v>7.0267896354853183E-3</v>
      </c>
      <c r="E116" s="26">
        <f>+(Indexadores!F125-Indexadores!F124)/Indexadores!F124</f>
        <v>2.2893772893772058E-3</v>
      </c>
      <c r="F116" s="26">
        <f>+(Indexadores!G125-Indexadores!G124)/Indexadores!G124</f>
        <v>-4.3586550435866173E-3</v>
      </c>
      <c r="G116" s="26">
        <f>+(Indexadores!H125-Indexadores!H124)/Indexadores!H124</f>
        <v>-1.2165450121654531E-2</v>
      </c>
      <c r="H116" s="26">
        <f>+(Indexadores!J125-Indexadores!J124)/Indexadores!J124</f>
        <v>9.7170109346252406E-2</v>
      </c>
      <c r="I116" s="26"/>
      <c r="J116" s="26">
        <f>+(Indexadores!E125-Indexadores!E124)/Indexadores!E124</f>
        <v>0</v>
      </c>
    </row>
    <row r="117" spans="2:18">
      <c r="B117" s="8">
        <v>42186</v>
      </c>
      <c r="C117" s="26">
        <f>+(Indexadores!C126-Indexadores!C125)/Indexadores!C125</f>
        <v>9.4142259414225944E-3</v>
      </c>
      <c r="D117" s="26">
        <f>+(Indexadores!D126-Indexadores!D125)/Indexadores!D125</f>
        <v>2.1805494984737184E-3</v>
      </c>
      <c r="E117" s="26">
        <f>+(Indexadores!F126-Indexadores!F125)/Indexadores!F125</f>
        <v>7.766103243490103E-3</v>
      </c>
      <c r="F117" s="26">
        <f>+(Indexadores!G126-Indexadores!G125)/Indexadores!G125</f>
        <v>-6.2539086929330441E-3</v>
      </c>
      <c r="G117" s="26">
        <f>+(Indexadores!H126-Indexadores!H125)/Indexadores!H125</f>
        <v>1.1083743842364447E-2</v>
      </c>
      <c r="H117" s="26">
        <f>+(Indexadores!J126-Indexadores!J125)/Indexadores!J125</f>
        <v>0.10646692501967168</v>
      </c>
      <c r="I117" s="26"/>
      <c r="J117" s="26">
        <f>+(Indexadores!E126-Indexadores!E125)/Indexadores!E125</f>
        <v>0</v>
      </c>
    </row>
    <row r="118" spans="2:18">
      <c r="B118" s="8">
        <v>42217</v>
      </c>
      <c r="C118" s="26">
        <f>+(Indexadores!C127-Indexadores!C126)/Indexadores!C126</f>
        <v>6.7357512953368824E-3</v>
      </c>
      <c r="D118" s="26">
        <f>+(Indexadores!D127-Indexadores!D126)/Indexadores!D126</f>
        <v>-2.1758050478678137E-3</v>
      </c>
      <c r="E118" s="26">
        <f>+(Indexadores!F127-Indexadores!F126)/Indexadores!F126</f>
        <v>-9.9728014505891457E-3</v>
      </c>
      <c r="F118" s="26">
        <f>+(Indexadores!G127-Indexadores!G126)/Indexadores!G126</f>
        <v>-1.636249213341711E-2</v>
      </c>
      <c r="G118" s="26">
        <f>+(Indexadores!H127-Indexadores!H126)/Indexadores!H126</f>
        <v>2.3751522533495821E-2</v>
      </c>
      <c r="H118" s="26">
        <f>+(Indexadores!J127-Indexadores!J126)/Indexadores!J126</f>
        <v>2.2496777514383136E-2</v>
      </c>
      <c r="I118" s="26"/>
      <c r="J118" s="26">
        <f>+(Indexadores!E127-Indexadores!E126)/Indexadores!E126</f>
        <v>0</v>
      </c>
    </row>
    <row r="119" spans="2:18">
      <c r="B119" s="8">
        <v>42248</v>
      </c>
      <c r="C119" s="26">
        <f>+(Indexadores!C128-Indexadores!C127)/Indexadores!C127</f>
        <v>6.1760164693772518E-3</v>
      </c>
      <c r="D119" s="26">
        <f>+(Indexadores!D128-Indexadores!D127)/Indexadores!D127</f>
        <v>1.3083296990840129E-3</v>
      </c>
      <c r="E119" s="26">
        <f>+(Indexadores!F128-Indexadores!F127)/Indexadores!F127</f>
        <v>1.8315018315016608E-3</v>
      </c>
      <c r="F119" s="26">
        <f>+(Indexadores!G128-Indexadores!G127)/Indexadores!G127</f>
        <v>-3.8387715930904781E-3</v>
      </c>
      <c r="G119" s="26">
        <f>+(Indexadores!H128-Indexadores!H127)/Indexadores!H127</f>
        <v>3.9857227840571177E-2</v>
      </c>
      <c r="H119" s="26">
        <f>+(Indexadores!J128-Indexadores!J127)/Indexadores!J127</f>
        <v>3.3202944579325419E-2</v>
      </c>
      <c r="I119" s="26"/>
      <c r="J119" s="26">
        <f>+(Indexadores!E128-Indexadores!E127)/Indexadores!E127</f>
        <v>9.267840593141707E-4</v>
      </c>
    </row>
    <row r="120" spans="2:18">
      <c r="B120" s="8">
        <v>42278</v>
      </c>
      <c r="C120" s="26">
        <f>+(Indexadores!C129-Indexadores!C128)/Indexadores!C128</f>
        <v>5.1150895140664497E-3</v>
      </c>
      <c r="D120" s="26">
        <f>+(Indexadores!D129-Indexadores!D128)/Indexadores!D128</f>
        <v>1.30662020905935E-3</v>
      </c>
      <c r="E120" s="26">
        <f>+(Indexadores!F129-Indexadores!F128)/Indexadores!F128</f>
        <v>2.2851919561244906E-3</v>
      </c>
      <c r="F120" s="26">
        <f>+(Indexadores!G129-Indexadores!G128)/Indexadores!G128</f>
        <v>1.6056518946692421E-2</v>
      </c>
      <c r="G120" s="26">
        <f>+(Indexadores!H129-Indexadores!H128)/Indexadores!H128</f>
        <v>-6.8649885583525975E-3</v>
      </c>
      <c r="H120" s="26">
        <f>+(Indexadores!J129-Indexadores!J128)/Indexadores!J128</f>
        <v>-1.4356208782153503E-3</v>
      </c>
      <c r="I120" s="26"/>
      <c r="J120" s="26">
        <f>+(Indexadores!E129-Indexadores!E128)/Indexadores!E128</f>
        <v>3.240740740740709E-3</v>
      </c>
      <c r="K120" s="29">
        <f>+(Indexadores!C129-Indexadores!C123)/Indexadores!C123</f>
        <v>5.9299191374662968E-2</v>
      </c>
      <c r="L120" s="29">
        <f>+(Indexadores!D129-Indexadores!D123)/Indexadores!D123</f>
        <v>1.1883802816901504E-2</v>
      </c>
      <c r="M120" s="29">
        <f>+(Indexadores!F129-Indexadores!F123)/Indexadores!F123</f>
        <v>4.1208791208791262E-3</v>
      </c>
      <c r="N120" s="29">
        <f>+(Indexadores!G129-Indexadores!G123)/Indexadores!G123</f>
        <v>-3.8882138517618563E-2</v>
      </c>
      <c r="O120" s="29">
        <f>+(Indexadores!H129-Indexadores!H123)/Indexadores!H123</f>
        <v>1.9377568995889511E-2</v>
      </c>
      <c r="P120" s="29">
        <f>+(Indexadores!J129-Indexadores!J123)/Indexadores!J123</f>
        <v>0.32774184950105789</v>
      </c>
      <c r="Q120" s="29"/>
      <c r="R120" s="29">
        <f>+(Indexadores!E129-Indexadores!E123)/Indexadores!E123</f>
        <v>4.1705282669137686E-3</v>
      </c>
    </row>
    <row r="121" spans="2:18">
      <c r="B121" s="8">
        <v>42309</v>
      </c>
      <c r="C121" s="26"/>
      <c r="D121" s="26"/>
      <c r="E121" s="26"/>
      <c r="F121" s="26"/>
      <c r="G121" s="26"/>
      <c r="H121" s="26"/>
      <c r="I121" s="26"/>
      <c r="J121" s="26"/>
    </row>
    <row r="122" spans="2:18">
      <c r="B122" s="8">
        <v>42339</v>
      </c>
      <c r="C122" s="26"/>
      <c r="D122" s="26"/>
      <c r="E122" s="26"/>
      <c r="F122" s="26"/>
      <c r="G122" s="26"/>
      <c r="H122" s="26"/>
      <c r="I122" s="26"/>
      <c r="J122" s="26"/>
    </row>
    <row r="124" spans="2:18">
      <c r="B124" t="s">
        <v>9</v>
      </c>
      <c r="C124" s="27">
        <f>+MAX(C4:C122)</f>
        <v>1.9578313253012077E-2</v>
      </c>
      <c r="D124" s="27">
        <f t="shared" ref="D124:J124" si="0">+MAX(D4:D122)</f>
        <v>2.1770682148040763E-2</v>
      </c>
      <c r="E124" s="27">
        <f t="shared" si="0"/>
        <v>1.4841351074718413E-2</v>
      </c>
      <c r="F124" s="27">
        <f t="shared" si="0"/>
        <v>6.3947078280044145E-2</v>
      </c>
      <c r="G124" s="27">
        <f t="shared" si="0"/>
        <v>4.9358341559723587E-2</v>
      </c>
      <c r="H124" s="27">
        <f t="shared" si="0"/>
        <v>0.48774264953351637</v>
      </c>
      <c r="I124" s="27">
        <f t="shared" si="0"/>
        <v>1.0447761194030025E-2</v>
      </c>
      <c r="J124" s="27">
        <f t="shared" si="0"/>
        <v>1.5473887814313336E-2</v>
      </c>
      <c r="K124" s="27">
        <f>+MAX(K4:K122)</f>
        <v>5.9299191374662968E-2</v>
      </c>
      <c r="L124" s="27">
        <f t="shared" ref="L124:R124" si="1">+MAX(L4:L122)</f>
        <v>2.934326967862147E-2</v>
      </c>
      <c r="M124" s="27">
        <f t="shared" si="1"/>
        <v>2.3380418899171834E-2</v>
      </c>
      <c r="N124" s="27">
        <f t="shared" si="1"/>
        <v>0.11098901098901107</v>
      </c>
      <c r="O124" s="27">
        <f t="shared" si="1"/>
        <v>8.1742243436754305E-2</v>
      </c>
      <c r="P124" s="27">
        <f t="shared" si="1"/>
        <v>0.46977202602760337</v>
      </c>
      <c r="Q124" s="27">
        <f t="shared" si="1"/>
        <v>3.1338138514571998E-2</v>
      </c>
      <c r="R124" s="27">
        <f t="shared" si="1"/>
        <v>2.0041109969167491E-2</v>
      </c>
    </row>
    <row r="125" spans="2:18">
      <c r="B125" t="s">
        <v>10</v>
      </c>
      <c r="C125" s="27">
        <f>+MIN(C4:C122)</f>
        <v>-3.9357845675815455E-2</v>
      </c>
      <c r="D125" s="27">
        <f t="shared" ref="D125:J125" si="2">+MIN(D4:D122)</f>
        <v>-5.0446428571428635E-2</v>
      </c>
      <c r="E125" s="27">
        <f t="shared" si="2"/>
        <v>-2.5563909774436077E-2</v>
      </c>
      <c r="F125" s="27">
        <f t="shared" si="2"/>
        <v>-3.7671232876712216E-2</v>
      </c>
      <c r="G125" s="27">
        <f t="shared" si="2"/>
        <v>-6.1190738699007638E-2</v>
      </c>
      <c r="H125" s="27">
        <f t="shared" si="2"/>
        <v>-0.11633902607032036</v>
      </c>
      <c r="I125" s="27">
        <f t="shared" si="2"/>
        <v>-0.12234910277324634</v>
      </c>
      <c r="J125" s="27">
        <f t="shared" si="2"/>
        <v>-6.8698597000483738E-2</v>
      </c>
      <c r="K125" s="27">
        <f>+MIN(K4:K122)</f>
        <v>-6.5961732124874023E-2</v>
      </c>
      <c r="L125" s="27">
        <f t="shared" ref="L125:R125" si="3">+MIN(L4:L122)</f>
        <v>-4.3146321564489186E-2</v>
      </c>
      <c r="M125" s="27">
        <f t="shared" si="3"/>
        <v>-2.3610153202555155E-2</v>
      </c>
      <c r="N125" s="27">
        <f t="shared" si="3"/>
        <v>-0.10375391032325329</v>
      </c>
      <c r="O125" s="27">
        <f t="shared" si="3"/>
        <v>-0.11070496083550904</v>
      </c>
      <c r="P125" s="27">
        <f t="shared" si="3"/>
        <v>-0.22521284996790061</v>
      </c>
      <c r="Q125" s="27">
        <f t="shared" si="3"/>
        <v>-0.11224942127210487</v>
      </c>
      <c r="R125" s="27">
        <f t="shared" si="3"/>
        <v>-6.8696414063968606E-2</v>
      </c>
    </row>
    <row r="126" spans="2:18">
      <c r="B126" t="s">
        <v>11</v>
      </c>
      <c r="C126" s="27">
        <f>+AVERAGE(C4:C122)</f>
        <v>2.3737421140306337E-4</v>
      </c>
      <c r="D126" s="27">
        <f t="shared" ref="D126:J126" si="4">+AVERAGE(D4:D122)</f>
        <v>4.0922252072879287E-4</v>
      </c>
      <c r="E126" s="27">
        <f t="shared" si="4"/>
        <v>8.2172544326804123E-4</v>
      </c>
      <c r="F126" s="27">
        <f t="shared" si="4"/>
        <v>-8.5561141684771243E-4</v>
      </c>
      <c r="G126" s="27">
        <f t="shared" si="4"/>
        <v>-2.9365261749750987E-4</v>
      </c>
      <c r="H126" s="27">
        <f t="shared" si="4"/>
        <v>2.9249482148336696E-3</v>
      </c>
      <c r="I126" s="27">
        <f t="shared" si="4"/>
        <v>1.3196509238809484E-3</v>
      </c>
      <c r="J126" s="27">
        <f t="shared" si="4"/>
        <v>4.2254531234861488E-4</v>
      </c>
      <c r="K126" s="27">
        <f>+AVERAGE(K4:K122)</f>
        <v>-1.0950160198488314E-3</v>
      </c>
      <c r="L126" s="27">
        <f t="shared" ref="L126:R126" si="5">+AVERAGE(L4:L122)</f>
        <v>2.4564189688316583E-3</v>
      </c>
      <c r="M126" s="27">
        <f t="shared" si="5"/>
        <v>3.872970600654124E-3</v>
      </c>
      <c r="N126" s="27">
        <f t="shared" si="5"/>
        <v>-9.7295338915976987E-3</v>
      </c>
      <c r="O126" s="27">
        <f t="shared" si="5"/>
        <v>-4.7541586551202754E-3</v>
      </c>
      <c r="P126" s="27">
        <f t="shared" si="5"/>
        <v>2.0628797353089933E-2</v>
      </c>
      <c r="Q126" s="27">
        <f t="shared" si="5"/>
        <v>7.5722902364455833E-3</v>
      </c>
      <c r="R126" s="27">
        <f t="shared" si="5"/>
        <v>2.0410931764418376E-3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C4:I186"/>
  <sheetViews>
    <sheetView showGridLines="0" zoomScaleNormal="100" workbookViewId="0">
      <selection activeCell="I8" sqref="I8:I127"/>
    </sheetView>
  </sheetViews>
  <sheetFormatPr baseColWidth="10" defaultColWidth="9.109375" defaultRowHeight="13.2"/>
  <cols>
    <col min="1" max="2" width="9.109375" customWidth="1"/>
    <col min="3" max="3" width="13.6640625" bestFit="1" customWidth="1"/>
    <col min="4" max="4" width="13.33203125" customWidth="1"/>
    <col min="5" max="5" width="13.21875" customWidth="1"/>
    <col min="7" max="9" width="10.77734375" customWidth="1"/>
  </cols>
  <sheetData>
    <row r="4" spans="3:9">
      <c r="G4" s="122" t="s">
        <v>20</v>
      </c>
      <c r="H4" s="122"/>
      <c r="I4" s="122"/>
    </row>
    <row r="6" spans="3:9" ht="11.25" customHeight="1" thickBot="1"/>
    <row r="7" spans="3:9" ht="40.799999999999997" customHeight="1" thickBot="1">
      <c r="C7" s="2"/>
      <c r="D7" s="3" t="s">
        <v>4</v>
      </c>
      <c r="E7" s="59" t="s">
        <v>4</v>
      </c>
      <c r="G7" s="2"/>
      <c r="H7" s="79" t="s">
        <v>4</v>
      </c>
      <c r="I7" s="80" t="s">
        <v>4</v>
      </c>
    </row>
    <row r="8" spans="3:9">
      <c r="C8" s="47">
        <v>40544</v>
      </c>
      <c r="D8" s="18">
        <v>433.43939208984375</v>
      </c>
      <c r="E8" s="15">
        <f>100*D8/$D$8</f>
        <v>100</v>
      </c>
      <c r="F8" s="2"/>
      <c r="G8" s="81">
        <f>+C56</f>
        <v>42005</v>
      </c>
      <c r="H8" s="62">
        <f>+D56</f>
        <v>263.80184936523438</v>
      </c>
      <c r="I8" s="62">
        <f>+H8/$H$8*100</f>
        <v>100</v>
      </c>
    </row>
    <row r="9" spans="3:9">
      <c r="C9" s="47">
        <v>40575</v>
      </c>
      <c r="D9" s="18">
        <v>447.58694458007813</v>
      </c>
      <c r="E9" s="16">
        <f t="shared" ref="E9:E72" si="0">100*D9/$D$8</f>
        <v>103.2640209331278</v>
      </c>
      <c r="G9" s="81">
        <f t="shared" ref="G9:G72" si="1">+C57</f>
        <v>42036</v>
      </c>
      <c r="H9" s="62">
        <f t="shared" ref="H9:H72" si="2">+D57</f>
        <v>258.641845703125</v>
      </c>
      <c r="I9" s="62">
        <f t="shared" ref="I9:I72" si="3">+H9/$H$8*100</f>
        <v>98.04398503098993</v>
      </c>
    </row>
    <row r="10" spans="3:9">
      <c r="C10" s="47">
        <v>40603</v>
      </c>
      <c r="D10" s="18">
        <v>432.30322265625</v>
      </c>
      <c r="E10" s="16">
        <f t="shared" si="0"/>
        <v>99.737871210063375</v>
      </c>
      <c r="G10" s="81">
        <f t="shared" si="1"/>
        <v>42064</v>
      </c>
      <c r="H10" s="62">
        <f t="shared" si="2"/>
        <v>268.79168701171875</v>
      </c>
      <c r="I10" s="62">
        <f t="shared" si="3"/>
        <v>101.891509729174</v>
      </c>
    </row>
    <row r="11" spans="3:9">
      <c r="C11" s="47">
        <v>40634</v>
      </c>
      <c r="D11" s="18">
        <v>430.15310668945313</v>
      </c>
      <c r="E11" s="16">
        <f t="shared" si="0"/>
        <v>99.241812013313861</v>
      </c>
      <c r="G11" s="81">
        <f t="shared" si="1"/>
        <v>42095</v>
      </c>
      <c r="H11" s="62">
        <f t="shared" si="2"/>
        <v>273.44711303710938</v>
      </c>
      <c r="I11" s="62">
        <f t="shared" si="3"/>
        <v>103.65625324275915</v>
      </c>
    </row>
    <row r="12" spans="3:9">
      <c r="C12" s="47">
        <v>40664</v>
      </c>
      <c r="D12" s="18">
        <v>404.92428588867188</v>
      </c>
      <c r="E12" s="16">
        <f t="shared" si="0"/>
        <v>93.421201044121702</v>
      </c>
      <c r="G12" s="81">
        <f t="shared" si="1"/>
        <v>42125</v>
      </c>
      <c r="H12" s="62">
        <f t="shared" si="2"/>
        <v>285.79074096679688</v>
      </c>
      <c r="I12" s="62">
        <f t="shared" si="3"/>
        <v>108.33538189913097</v>
      </c>
    </row>
    <row r="13" spans="3:9">
      <c r="C13" s="47">
        <v>40695</v>
      </c>
      <c r="D13" s="18">
        <v>410.29400634765625</v>
      </c>
      <c r="E13" s="16">
        <f t="shared" si="0"/>
        <v>94.66006409094679</v>
      </c>
      <c r="G13" s="81">
        <f t="shared" si="1"/>
        <v>42156</v>
      </c>
      <c r="H13" s="62">
        <f t="shared" si="2"/>
        <v>264.60833740234375</v>
      </c>
      <c r="I13" s="62">
        <f t="shared" si="3"/>
        <v>100.30571735529905</v>
      </c>
    </row>
    <row r="14" spans="3:9">
      <c r="C14" s="47">
        <v>40725</v>
      </c>
      <c r="D14" s="18">
        <v>436.3214111328125</v>
      </c>
      <c r="E14" s="16">
        <f t="shared" si="0"/>
        <v>100.66491857813683</v>
      </c>
      <c r="G14" s="81">
        <f t="shared" si="1"/>
        <v>42186</v>
      </c>
      <c r="H14" s="62">
        <f t="shared" si="2"/>
        <v>247.521484375</v>
      </c>
      <c r="I14" s="62">
        <f t="shared" si="3"/>
        <v>93.828562980354931</v>
      </c>
    </row>
    <row r="15" spans="3:9">
      <c r="C15" s="47">
        <v>40756</v>
      </c>
      <c r="D15" s="18">
        <v>410.10638427734375</v>
      </c>
      <c r="E15" s="16">
        <f t="shared" si="0"/>
        <v>94.616777284593567</v>
      </c>
      <c r="G15" s="81">
        <f t="shared" si="1"/>
        <v>42217</v>
      </c>
      <c r="H15" s="62">
        <f t="shared" si="2"/>
        <v>230.82981872558594</v>
      </c>
      <c r="I15" s="62">
        <f t="shared" si="3"/>
        <v>87.501213232967686</v>
      </c>
    </row>
    <row r="16" spans="3:9">
      <c r="C16" s="47">
        <v>40787</v>
      </c>
      <c r="D16" s="18">
        <v>377.15493774414063</v>
      </c>
      <c r="E16" s="16">
        <f t="shared" si="0"/>
        <v>87.014457990464223</v>
      </c>
      <c r="G16" s="81">
        <f t="shared" si="1"/>
        <v>42248</v>
      </c>
      <c r="H16" s="62">
        <f t="shared" si="2"/>
        <v>236.23509216308594</v>
      </c>
      <c r="I16" s="62">
        <f t="shared" si="3"/>
        <v>89.550203204230698</v>
      </c>
    </row>
    <row r="17" spans="3:9">
      <c r="C17" s="47">
        <v>40817</v>
      </c>
      <c r="D17" s="18">
        <v>333.277099609375</v>
      </c>
      <c r="E17" s="16">
        <f t="shared" si="0"/>
        <v>76.89128069381681</v>
      </c>
      <c r="G17" s="81">
        <f t="shared" si="1"/>
        <v>42278</v>
      </c>
      <c r="H17" s="62">
        <f t="shared" si="2"/>
        <v>236.89382934570313</v>
      </c>
      <c r="I17" s="62">
        <f t="shared" si="3"/>
        <v>89.799912288606805</v>
      </c>
    </row>
    <row r="18" spans="3:9">
      <c r="C18" s="47">
        <v>40848</v>
      </c>
      <c r="D18" s="18">
        <v>342.54275512695313</v>
      </c>
      <c r="E18" s="16">
        <f t="shared" si="0"/>
        <v>79.028985684796851</v>
      </c>
      <c r="G18" s="81">
        <f t="shared" si="1"/>
        <v>42309</v>
      </c>
      <c r="H18" s="62">
        <f t="shared" si="2"/>
        <v>218.09806823730469</v>
      </c>
      <c r="I18" s="62">
        <f t="shared" si="3"/>
        <v>82.674958027055879</v>
      </c>
    </row>
    <row r="19" spans="3:9">
      <c r="C19" s="47">
        <v>40878</v>
      </c>
      <c r="D19" s="18">
        <v>343.25839233398438</v>
      </c>
      <c r="E19" s="16">
        <f t="shared" si="0"/>
        <v>79.194092322562469</v>
      </c>
      <c r="G19" s="81">
        <f t="shared" si="1"/>
        <v>42339</v>
      </c>
      <c r="H19" s="62">
        <f t="shared" si="2"/>
        <v>209.96797180175781</v>
      </c>
      <c r="I19" s="62">
        <f t="shared" si="3"/>
        <v>79.593062864034962</v>
      </c>
    </row>
    <row r="20" spans="3:9">
      <c r="C20" s="47">
        <v>40909</v>
      </c>
      <c r="D20" s="18">
        <v>364.844970703125</v>
      </c>
      <c r="E20" s="16">
        <f t="shared" si="0"/>
        <v>84.174391474667715</v>
      </c>
      <c r="G20" s="81">
        <f t="shared" si="1"/>
        <v>42370</v>
      </c>
      <c r="H20" s="62">
        <f t="shared" si="2"/>
        <v>202.42698669433594</v>
      </c>
      <c r="I20" s="62">
        <f t="shared" si="3"/>
        <v>76.734483545668866</v>
      </c>
    </row>
    <row r="21" spans="3:9">
      <c r="C21" s="47">
        <v>40940</v>
      </c>
      <c r="D21" s="18">
        <v>382.04690551757813</v>
      </c>
      <c r="E21" s="16">
        <f t="shared" si="0"/>
        <v>88.143097394891853</v>
      </c>
      <c r="G21" s="81">
        <f t="shared" si="1"/>
        <v>42401</v>
      </c>
      <c r="H21" s="62">
        <f t="shared" si="2"/>
        <v>208.44735717773438</v>
      </c>
      <c r="I21" s="62">
        <f t="shared" si="3"/>
        <v>79.016639829972704</v>
      </c>
    </row>
    <row r="22" spans="3:9">
      <c r="C22" s="47">
        <v>40969</v>
      </c>
      <c r="D22" s="18">
        <v>383.605224609375</v>
      </c>
      <c r="E22" s="16">
        <f t="shared" si="0"/>
        <v>88.502621499123208</v>
      </c>
      <c r="G22" s="81">
        <f t="shared" si="1"/>
        <v>42430</v>
      </c>
      <c r="H22" s="62">
        <f t="shared" si="2"/>
        <v>224.41705322265625</v>
      </c>
      <c r="I22" s="62">
        <f t="shared" si="3"/>
        <v>85.070310827105018</v>
      </c>
    </row>
    <row r="23" spans="3:9">
      <c r="C23" s="47">
        <v>41000</v>
      </c>
      <c r="D23" s="18">
        <v>374.65069580078125</v>
      </c>
      <c r="E23" s="16">
        <f t="shared" si="0"/>
        <v>86.436697411001191</v>
      </c>
      <c r="G23" s="81">
        <f t="shared" si="1"/>
        <v>42461</v>
      </c>
      <c r="H23" s="62">
        <f t="shared" si="2"/>
        <v>220.04312133789063</v>
      </c>
      <c r="I23" s="62">
        <f t="shared" si="3"/>
        <v>83.412273972818269</v>
      </c>
    </row>
    <row r="24" spans="3:9">
      <c r="C24" s="47">
        <v>41030</v>
      </c>
      <c r="D24" s="18">
        <v>359.24215698242188</v>
      </c>
      <c r="E24" s="16">
        <f t="shared" si="0"/>
        <v>82.881750837256106</v>
      </c>
      <c r="G24" s="81">
        <f t="shared" si="1"/>
        <v>42491</v>
      </c>
      <c r="H24" s="62">
        <f t="shared" si="2"/>
        <v>213.56723022460938</v>
      </c>
      <c r="I24" s="62">
        <f t="shared" si="3"/>
        <v>80.957442390377238</v>
      </c>
    </row>
    <row r="25" spans="3:9">
      <c r="C25" s="47">
        <v>41061</v>
      </c>
      <c r="D25" s="18">
        <v>336.57040405273438</v>
      </c>
      <c r="E25" s="16">
        <f t="shared" si="0"/>
        <v>77.651088063304073</v>
      </c>
      <c r="G25" s="81">
        <f t="shared" si="1"/>
        <v>42522</v>
      </c>
      <c r="H25" s="62">
        <f t="shared" si="2"/>
        <v>210.04219055175781</v>
      </c>
      <c r="I25" s="62">
        <f t="shared" si="3"/>
        <v>79.621197143676511</v>
      </c>
    </row>
    <row r="26" spans="3:9">
      <c r="C26" s="47">
        <v>41091</v>
      </c>
      <c r="D26" s="18">
        <v>344.24887084960938</v>
      </c>
      <c r="E26" s="16">
        <f t="shared" si="0"/>
        <v>79.422608358183822</v>
      </c>
      <c r="G26" s="81">
        <f t="shared" si="1"/>
        <v>42552</v>
      </c>
      <c r="H26" s="62">
        <f t="shared" si="2"/>
        <v>220.25479125976563</v>
      </c>
      <c r="I26" s="62">
        <f t="shared" si="3"/>
        <v>83.49251219798019</v>
      </c>
    </row>
    <row r="27" spans="3:9">
      <c r="C27" s="47">
        <v>41122</v>
      </c>
      <c r="D27" s="18">
        <v>339.85211181640625</v>
      </c>
      <c r="E27" s="16">
        <f t="shared" si="0"/>
        <v>78.408219930772091</v>
      </c>
      <c r="G27" s="81">
        <f t="shared" si="1"/>
        <v>42583</v>
      </c>
      <c r="H27" s="62">
        <f t="shared" si="2"/>
        <v>215.82868957519531</v>
      </c>
      <c r="I27" s="62">
        <f t="shared" si="3"/>
        <v>81.814699212506241</v>
      </c>
    </row>
    <row r="28" spans="3:9">
      <c r="C28" s="47">
        <v>41153</v>
      </c>
      <c r="D28" s="18">
        <v>365.97543334960938</v>
      </c>
      <c r="E28" s="16">
        <f t="shared" si="0"/>
        <v>84.435203635979079</v>
      </c>
      <c r="G28" s="81">
        <f t="shared" si="1"/>
        <v>42614</v>
      </c>
      <c r="H28" s="62">
        <f t="shared" si="2"/>
        <v>213.51423645019531</v>
      </c>
      <c r="I28" s="62">
        <f t="shared" si="3"/>
        <v>80.93735391315785</v>
      </c>
    </row>
    <row r="29" spans="3:9">
      <c r="C29" s="47">
        <v>41183</v>
      </c>
      <c r="D29" s="18">
        <v>366.02743530273438</v>
      </c>
      <c r="E29" s="16">
        <f t="shared" si="0"/>
        <v>84.447201150296891</v>
      </c>
      <c r="G29" s="81">
        <f t="shared" si="1"/>
        <v>42644</v>
      </c>
      <c r="H29" s="62">
        <f t="shared" si="2"/>
        <v>214.64645385742188</v>
      </c>
      <c r="I29" s="62">
        <f t="shared" si="3"/>
        <v>81.36654628233606</v>
      </c>
    </row>
    <row r="30" spans="3:9">
      <c r="C30" s="47">
        <v>41214</v>
      </c>
      <c r="D30" s="18">
        <v>349.00335693359375</v>
      </c>
      <c r="E30" s="16">
        <f t="shared" si="0"/>
        <v>80.519528982093988</v>
      </c>
      <c r="G30" s="81">
        <f t="shared" si="1"/>
        <v>42675</v>
      </c>
      <c r="H30" s="62">
        <f t="shared" si="2"/>
        <v>246.9017333984375</v>
      </c>
      <c r="I30" s="62">
        <f t="shared" si="3"/>
        <v>93.593632490650734</v>
      </c>
    </row>
    <row r="31" spans="3:9">
      <c r="C31" s="47">
        <v>41244</v>
      </c>
      <c r="D31" s="18">
        <v>361.17660522460938</v>
      </c>
      <c r="E31" s="16">
        <f t="shared" si="0"/>
        <v>83.328052737242743</v>
      </c>
      <c r="G31" s="81">
        <f t="shared" si="1"/>
        <v>42705</v>
      </c>
      <c r="H31" s="62">
        <f t="shared" si="2"/>
        <v>257.016845703125</v>
      </c>
      <c r="I31" s="62">
        <f t="shared" si="3"/>
        <v>97.427992381995949</v>
      </c>
    </row>
    <row r="32" spans="3:9">
      <c r="C32" s="47">
        <v>41275</v>
      </c>
      <c r="D32" s="18">
        <v>365.10897827148438</v>
      </c>
      <c r="E32" s="16">
        <f t="shared" si="0"/>
        <v>84.235301390373905</v>
      </c>
      <c r="G32" s="81">
        <f t="shared" si="1"/>
        <v>42736</v>
      </c>
      <c r="H32" s="62">
        <f t="shared" si="2"/>
        <v>260.24545288085938</v>
      </c>
      <c r="I32" s="62">
        <f t="shared" si="3"/>
        <v>98.651868251518152</v>
      </c>
    </row>
    <row r="33" spans="3:9">
      <c r="C33" s="47">
        <v>41306</v>
      </c>
      <c r="D33" s="18">
        <v>366.0706787109375</v>
      </c>
      <c r="E33" s="16">
        <f t="shared" si="0"/>
        <v>84.457177956510705</v>
      </c>
      <c r="G33" s="81">
        <f t="shared" si="1"/>
        <v>42767</v>
      </c>
      <c r="H33" s="62">
        <f t="shared" si="2"/>
        <v>269.50424194335938</v>
      </c>
      <c r="I33" s="62">
        <f t="shared" si="3"/>
        <v>102.16161963680173</v>
      </c>
    </row>
    <row r="34" spans="3:9">
      <c r="C34" s="47">
        <v>41334</v>
      </c>
      <c r="D34" s="18">
        <v>347.58340454101563</v>
      </c>
      <c r="E34" s="16">
        <f t="shared" si="0"/>
        <v>80.191927841428907</v>
      </c>
      <c r="G34" s="81">
        <f t="shared" si="1"/>
        <v>42795</v>
      </c>
      <c r="H34" s="62">
        <f t="shared" si="2"/>
        <v>264.05984497070313</v>
      </c>
      <c r="I34" s="62">
        <f t="shared" si="3"/>
        <v>100.09779901319477</v>
      </c>
    </row>
    <row r="35" spans="3:9">
      <c r="C35" s="47">
        <v>41365</v>
      </c>
      <c r="D35" s="18">
        <v>326.73886108398438</v>
      </c>
      <c r="E35" s="16">
        <f t="shared" si="0"/>
        <v>75.382825614580412</v>
      </c>
      <c r="G35" s="81">
        <f t="shared" si="1"/>
        <v>42826</v>
      </c>
      <c r="H35" s="62">
        <f t="shared" si="2"/>
        <v>258.44189453125</v>
      </c>
      <c r="I35" s="62">
        <f t="shared" si="3"/>
        <v>97.968189060508251</v>
      </c>
    </row>
    <row r="36" spans="3:9">
      <c r="C36" s="47">
        <v>41395</v>
      </c>
      <c r="D36" s="18">
        <v>327.90957641601563</v>
      </c>
      <c r="E36" s="16">
        <f t="shared" si="0"/>
        <v>75.652924584216422</v>
      </c>
      <c r="G36" s="81">
        <f t="shared" si="1"/>
        <v>42856</v>
      </c>
      <c r="H36" s="62">
        <f t="shared" si="2"/>
        <v>253.62625122070313</v>
      </c>
      <c r="I36" s="62">
        <f t="shared" si="3"/>
        <v>96.142711596216628</v>
      </c>
    </row>
    <row r="37" spans="3:9">
      <c r="C37" s="47">
        <v>41426</v>
      </c>
      <c r="D37" s="18">
        <v>317.69845581054688</v>
      </c>
      <c r="E37" s="16">
        <f t="shared" si="0"/>
        <v>73.297088729926514</v>
      </c>
      <c r="G37" s="81">
        <f t="shared" si="1"/>
        <v>42887</v>
      </c>
      <c r="H37" s="62">
        <f t="shared" si="2"/>
        <v>258.52401733398438</v>
      </c>
      <c r="I37" s="62">
        <f t="shared" si="3"/>
        <v>97.999319548384662</v>
      </c>
    </row>
    <row r="38" spans="3:9">
      <c r="C38" s="47">
        <v>41456</v>
      </c>
      <c r="D38" s="18">
        <v>312.66030883789063</v>
      </c>
      <c r="E38" s="16">
        <f t="shared" si="0"/>
        <v>72.134723918467031</v>
      </c>
      <c r="G38" s="81">
        <f t="shared" si="1"/>
        <v>42917</v>
      </c>
      <c r="H38" s="62">
        <f t="shared" si="2"/>
        <v>271.18460083007813</v>
      </c>
      <c r="I38" s="62">
        <f t="shared" si="3"/>
        <v>102.79859731181122</v>
      </c>
    </row>
    <row r="39" spans="3:9">
      <c r="C39" s="47">
        <v>41487</v>
      </c>
      <c r="D39" s="18">
        <v>325.78201293945313</v>
      </c>
      <c r="E39" s="16">
        <f t="shared" si="0"/>
        <v>75.162068534814836</v>
      </c>
      <c r="G39" s="81">
        <f t="shared" si="1"/>
        <v>42948</v>
      </c>
      <c r="H39" s="62">
        <f t="shared" si="2"/>
        <v>293.845458984375</v>
      </c>
      <c r="I39" s="62">
        <f t="shared" si="3"/>
        <v>111.38870318439093</v>
      </c>
    </row>
    <row r="40" spans="3:9">
      <c r="C40" s="47">
        <v>41518</v>
      </c>
      <c r="D40" s="18">
        <v>324.8370361328125</v>
      </c>
      <c r="E40" s="16">
        <f t="shared" si="0"/>
        <v>74.944050324221564</v>
      </c>
      <c r="G40" s="81">
        <f t="shared" si="1"/>
        <v>42979</v>
      </c>
      <c r="H40" s="62">
        <f t="shared" si="2"/>
        <v>298.60858154296875</v>
      </c>
      <c r="I40" s="62">
        <f t="shared" si="3"/>
        <v>113.19427148122239</v>
      </c>
    </row>
    <row r="41" spans="3:9">
      <c r="C41" s="47">
        <v>41548</v>
      </c>
      <c r="D41" s="18">
        <v>326.0758056640625</v>
      </c>
      <c r="E41" s="16">
        <f t="shared" si="0"/>
        <v>75.229850266233569</v>
      </c>
      <c r="G41" s="81">
        <f t="shared" si="1"/>
        <v>43009</v>
      </c>
      <c r="H41" s="62">
        <f t="shared" si="2"/>
        <v>308.3243408203125</v>
      </c>
      <c r="I41" s="62">
        <f t="shared" si="3"/>
        <v>116.87724766229239</v>
      </c>
    </row>
    <row r="42" spans="3:9">
      <c r="C42" s="47">
        <v>41579</v>
      </c>
      <c r="D42" s="18">
        <v>320.52682495117188</v>
      </c>
      <c r="E42" s="16">
        <f t="shared" si="0"/>
        <v>73.94962959082703</v>
      </c>
      <c r="G42" s="81">
        <f t="shared" si="1"/>
        <v>43040</v>
      </c>
      <c r="H42" s="62">
        <f t="shared" si="2"/>
        <v>309.6026611328125</v>
      </c>
      <c r="I42" s="62">
        <f t="shared" si="3"/>
        <v>117.36182361032913</v>
      </c>
    </row>
    <row r="43" spans="3:9">
      <c r="C43" s="47">
        <v>41609</v>
      </c>
      <c r="D43" s="18">
        <v>326.72039794921875</v>
      </c>
      <c r="E43" s="16">
        <f t="shared" si="0"/>
        <v>75.378565933734009</v>
      </c>
      <c r="G43" s="81">
        <f t="shared" si="1"/>
        <v>43070</v>
      </c>
      <c r="H43" s="62">
        <f t="shared" si="2"/>
        <v>308.49542236328125</v>
      </c>
      <c r="I43" s="62">
        <f t="shared" si="3"/>
        <v>116.94209995327536</v>
      </c>
    </row>
    <row r="44" spans="3:9">
      <c r="C44" s="47">
        <v>41640</v>
      </c>
      <c r="D44" s="18">
        <v>330.89056396484375</v>
      </c>
      <c r="E44" s="16">
        <f t="shared" si="0"/>
        <v>76.34067645984895</v>
      </c>
      <c r="G44" s="81">
        <f t="shared" si="1"/>
        <v>43101</v>
      </c>
      <c r="H44" s="62">
        <f t="shared" si="2"/>
        <v>321.15689086914063</v>
      </c>
      <c r="I44" s="62">
        <f t="shared" si="3"/>
        <v>121.74171319947725</v>
      </c>
    </row>
    <row r="45" spans="3:9">
      <c r="C45" s="47">
        <v>41671</v>
      </c>
      <c r="D45" s="18">
        <v>324.41616821289063</v>
      </c>
      <c r="E45" s="16">
        <f t="shared" si="0"/>
        <v>74.846950723307884</v>
      </c>
      <c r="G45" s="81">
        <f t="shared" si="1"/>
        <v>43132</v>
      </c>
      <c r="H45" s="62">
        <f t="shared" si="2"/>
        <v>317.59640502929688</v>
      </c>
      <c r="I45" s="62">
        <f t="shared" si="3"/>
        <v>120.39203128920593</v>
      </c>
    </row>
    <row r="46" spans="3:9">
      <c r="C46" s="47">
        <v>41699</v>
      </c>
      <c r="D46" s="18">
        <v>302.44790649414063</v>
      </c>
      <c r="E46" s="16">
        <f t="shared" si="0"/>
        <v>69.77859235079606</v>
      </c>
      <c r="G46" s="81">
        <f t="shared" si="1"/>
        <v>43160</v>
      </c>
      <c r="H46" s="62">
        <f t="shared" si="2"/>
        <v>308.25067138671875</v>
      </c>
      <c r="I46" s="62">
        <f t="shared" si="3"/>
        <v>116.84932161333899</v>
      </c>
    </row>
    <row r="47" spans="3:9">
      <c r="C47" s="47">
        <v>41730</v>
      </c>
      <c r="D47" s="18">
        <v>302.5836181640625</v>
      </c>
      <c r="E47" s="16">
        <f t="shared" si="0"/>
        <v>69.809902765215824</v>
      </c>
      <c r="G47" s="81">
        <f t="shared" si="1"/>
        <v>43191</v>
      </c>
      <c r="H47" s="62">
        <f t="shared" si="2"/>
        <v>310.19149780273438</v>
      </c>
      <c r="I47" s="62">
        <f t="shared" si="3"/>
        <v>117.58503533963986</v>
      </c>
    </row>
    <row r="48" spans="3:9">
      <c r="C48" s="47">
        <v>41760</v>
      </c>
      <c r="D48" s="18">
        <v>312.24740600585938</v>
      </c>
      <c r="E48" s="16">
        <f t="shared" si="0"/>
        <v>72.039461964992881</v>
      </c>
      <c r="G48" s="81">
        <f t="shared" si="1"/>
        <v>43221</v>
      </c>
      <c r="H48" s="62">
        <f t="shared" si="2"/>
        <v>309.42999267578125</v>
      </c>
      <c r="I48" s="62">
        <f t="shared" si="3"/>
        <v>117.29636976402489</v>
      </c>
    </row>
    <row r="49" spans="3:9">
      <c r="C49" s="47">
        <v>41791</v>
      </c>
      <c r="D49" s="18">
        <v>308.7193603515625</v>
      </c>
      <c r="E49" s="16">
        <f t="shared" si="0"/>
        <v>71.225496802000606</v>
      </c>
      <c r="G49" s="81">
        <f t="shared" si="1"/>
        <v>43252</v>
      </c>
      <c r="H49" s="62">
        <f t="shared" si="2"/>
        <v>315.4638671875</v>
      </c>
      <c r="I49" s="62">
        <f t="shared" si="3"/>
        <v>119.58364505274541</v>
      </c>
    </row>
    <row r="50" spans="3:9">
      <c r="C50" s="47">
        <v>41821</v>
      </c>
      <c r="D50" s="18">
        <v>322.25479125976563</v>
      </c>
      <c r="E50" s="16">
        <f t="shared" si="0"/>
        <v>74.348293473281799</v>
      </c>
      <c r="G50" s="81">
        <f t="shared" si="1"/>
        <v>43282</v>
      </c>
      <c r="H50" s="62">
        <f t="shared" si="2"/>
        <v>283.412841796875</v>
      </c>
      <c r="I50" s="62">
        <f t="shared" si="3"/>
        <v>107.43398595530283</v>
      </c>
    </row>
    <row r="51" spans="3:9">
      <c r="C51" s="47">
        <v>41852</v>
      </c>
      <c r="D51" s="18">
        <v>317.53970336914063</v>
      </c>
      <c r="E51" s="16">
        <f t="shared" si="0"/>
        <v>73.260462515442228</v>
      </c>
      <c r="G51" s="81">
        <f t="shared" si="1"/>
        <v>43313</v>
      </c>
      <c r="H51" s="62">
        <f t="shared" si="2"/>
        <v>273.95852661132813</v>
      </c>
      <c r="I51" s="62">
        <f t="shared" si="3"/>
        <v>103.85011601341422</v>
      </c>
    </row>
    <row r="52" spans="3:9">
      <c r="C52" s="47">
        <v>41883</v>
      </c>
      <c r="D52" s="18">
        <v>311.71908569335938</v>
      </c>
      <c r="E52" s="16">
        <f t="shared" si="0"/>
        <v>71.917571725632612</v>
      </c>
      <c r="G52" s="81">
        <f t="shared" si="1"/>
        <v>43344</v>
      </c>
      <c r="H52" s="62">
        <f t="shared" si="2"/>
        <v>273.06381225585938</v>
      </c>
      <c r="I52" s="62">
        <f t="shared" si="3"/>
        <v>103.51095449592613</v>
      </c>
    </row>
    <row r="53" spans="3:9">
      <c r="C53" s="47">
        <v>41913</v>
      </c>
      <c r="D53" s="18">
        <v>305.68484497070313</v>
      </c>
      <c r="E53" s="16">
        <f t="shared" si="0"/>
        <v>70.525395372310896</v>
      </c>
      <c r="G53" s="81">
        <f t="shared" si="1"/>
        <v>43374</v>
      </c>
      <c r="H53" s="62">
        <f t="shared" si="2"/>
        <v>281.94818115234375</v>
      </c>
      <c r="I53" s="62">
        <f t="shared" si="3"/>
        <v>106.87877353050158</v>
      </c>
    </row>
    <row r="54" spans="3:9">
      <c r="C54" s="47">
        <v>41944</v>
      </c>
      <c r="D54" s="18">
        <v>303.9580078125</v>
      </c>
      <c r="E54" s="16">
        <f t="shared" si="0"/>
        <v>70.126991999263254</v>
      </c>
      <c r="G54" s="81">
        <f t="shared" si="1"/>
        <v>43405</v>
      </c>
      <c r="H54" s="62">
        <f t="shared" si="2"/>
        <v>280.90982055664063</v>
      </c>
      <c r="I54" s="62">
        <f t="shared" si="3"/>
        <v>106.48515968806581</v>
      </c>
    </row>
    <row r="55" spans="3:9">
      <c r="C55" s="47">
        <v>41974</v>
      </c>
      <c r="D55" s="18">
        <v>291.34030151367188</v>
      </c>
      <c r="E55" s="16">
        <f t="shared" si="0"/>
        <v>67.215926108830132</v>
      </c>
      <c r="G55" s="81">
        <f t="shared" si="1"/>
        <v>43435</v>
      </c>
      <c r="H55" s="62">
        <f t="shared" si="2"/>
        <v>276.4288330078125</v>
      </c>
      <c r="I55" s="62">
        <f t="shared" si="3"/>
        <v>104.78654098633555</v>
      </c>
    </row>
    <row r="56" spans="3:9">
      <c r="C56" s="47">
        <v>42005</v>
      </c>
      <c r="D56" s="18">
        <v>263.80184936523438</v>
      </c>
      <c r="E56" s="16">
        <f t="shared" si="0"/>
        <v>60.862453708534474</v>
      </c>
      <c r="G56" s="81">
        <f t="shared" si="1"/>
        <v>43466</v>
      </c>
      <c r="H56" s="62">
        <f t="shared" si="2"/>
        <v>269.07211303710938</v>
      </c>
      <c r="I56" s="62">
        <f t="shared" si="3"/>
        <v>101.99781149546769</v>
      </c>
    </row>
    <row r="57" spans="3:9">
      <c r="C57" s="47">
        <v>42036</v>
      </c>
      <c r="D57" s="18">
        <v>258.641845703125</v>
      </c>
      <c r="E57" s="16">
        <f t="shared" si="0"/>
        <v>59.671975003488711</v>
      </c>
      <c r="G57" s="81">
        <f t="shared" si="1"/>
        <v>43497</v>
      </c>
      <c r="H57" s="62">
        <f t="shared" si="2"/>
        <v>284.77444458007813</v>
      </c>
      <c r="I57" s="62">
        <f t="shared" si="3"/>
        <v>107.95013198933535</v>
      </c>
    </row>
    <row r="58" spans="3:9">
      <c r="C58" s="47">
        <v>42064</v>
      </c>
      <c r="D58" s="18">
        <v>268.79168701171875</v>
      </c>
      <c r="E58" s="16">
        <f t="shared" si="0"/>
        <v>62.013672941845428</v>
      </c>
      <c r="G58" s="81">
        <f t="shared" si="1"/>
        <v>43525</v>
      </c>
      <c r="H58" s="62">
        <f t="shared" si="2"/>
        <v>292.61358642578125</v>
      </c>
      <c r="I58" s="62">
        <f t="shared" si="3"/>
        <v>110.92173429787331</v>
      </c>
    </row>
    <row r="59" spans="3:9">
      <c r="C59" s="47">
        <v>42095</v>
      </c>
      <c r="D59" s="18">
        <v>273.44711303710938</v>
      </c>
      <c r="E59" s="16">
        <f t="shared" si="0"/>
        <v>63.087739145875553</v>
      </c>
      <c r="G59" s="81">
        <f t="shared" si="1"/>
        <v>43556</v>
      </c>
      <c r="H59" s="62">
        <f t="shared" si="2"/>
        <v>292.34490966796875</v>
      </c>
      <c r="I59" s="62">
        <f t="shared" si="3"/>
        <v>110.81988635463145</v>
      </c>
    </row>
    <row r="60" spans="3:9">
      <c r="C60" s="47">
        <v>42125</v>
      </c>
      <c r="D60" s="18">
        <v>285.79074096679688</v>
      </c>
      <c r="E60" s="16">
        <f t="shared" si="0"/>
        <v>65.935571658322615</v>
      </c>
      <c r="G60" s="81">
        <f t="shared" si="1"/>
        <v>43586</v>
      </c>
      <c r="H60" s="62">
        <f t="shared" si="2"/>
        <v>273.43960571289063</v>
      </c>
      <c r="I60" s="62">
        <f t="shared" si="3"/>
        <v>103.65340742335462</v>
      </c>
    </row>
    <row r="61" spans="3:9">
      <c r="C61" s="47">
        <v>42156</v>
      </c>
      <c r="D61" s="18">
        <v>264.60833740234375</v>
      </c>
      <c r="E61" s="16">
        <f t="shared" si="0"/>
        <v>61.048520792382313</v>
      </c>
      <c r="G61" s="81">
        <f t="shared" si="1"/>
        <v>43617</v>
      </c>
      <c r="H61" s="62">
        <f t="shared" si="2"/>
        <v>266.18734741210938</v>
      </c>
      <c r="I61" s="62">
        <f t="shared" si="3"/>
        <v>100.90427646834736</v>
      </c>
    </row>
    <row r="62" spans="3:9">
      <c r="C62" s="47">
        <v>42186</v>
      </c>
      <c r="D62" s="18">
        <v>247.521484375</v>
      </c>
      <c r="E62" s="16">
        <f t="shared" si="0"/>
        <v>57.106365709301635</v>
      </c>
      <c r="G62" s="81">
        <f t="shared" si="1"/>
        <v>43647</v>
      </c>
      <c r="H62" s="62">
        <f t="shared" si="2"/>
        <v>269.42703247070313</v>
      </c>
      <c r="I62" s="62">
        <f t="shared" si="3"/>
        <v>102.13235165674699</v>
      </c>
    </row>
    <row r="63" spans="3:9">
      <c r="C63" s="47">
        <v>42217</v>
      </c>
      <c r="D63" s="18">
        <v>230.82981872558594</v>
      </c>
      <c r="E63" s="16">
        <f t="shared" si="0"/>
        <v>53.255385398320996</v>
      </c>
      <c r="G63" s="81">
        <f t="shared" si="1"/>
        <v>43678</v>
      </c>
      <c r="H63" s="62">
        <f t="shared" si="2"/>
        <v>258.90951538085938</v>
      </c>
      <c r="I63" s="62">
        <f t="shared" si="3"/>
        <v>98.145451217970219</v>
      </c>
    </row>
    <row r="64" spans="3:9">
      <c r="C64" s="47">
        <v>42248</v>
      </c>
      <c r="D64" s="18">
        <v>236.23509216308594</v>
      </c>
      <c r="E64" s="16">
        <f t="shared" si="0"/>
        <v>54.502450971073458</v>
      </c>
      <c r="G64" s="81">
        <f t="shared" si="1"/>
        <v>43709</v>
      </c>
      <c r="H64" s="62">
        <f t="shared" si="2"/>
        <v>260.61050415039063</v>
      </c>
      <c r="I64" s="62">
        <f t="shared" si="3"/>
        <v>98.790249112156403</v>
      </c>
    </row>
    <row r="65" spans="3:9">
      <c r="C65" s="47">
        <v>42278</v>
      </c>
      <c r="D65" s="18">
        <v>236.89382934570313</v>
      </c>
      <c r="E65" s="16">
        <f t="shared" si="0"/>
        <v>54.654430046957877</v>
      </c>
      <c r="G65" s="81">
        <f t="shared" si="1"/>
        <v>43739</v>
      </c>
      <c r="H65" s="62">
        <f t="shared" si="2"/>
        <v>260.49325561523438</v>
      </c>
      <c r="I65" s="62">
        <f t="shared" si="3"/>
        <v>98.745803428610827</v>
      </c>
    </row>
    <row r="66" spans="3:9">
      <c r="C66" s="47">
        <v>42309</v>
      </c>
      <c r="D66" s="18">
        <v>218.09806823730469</v>
      </c>
      <c r="E66" s="16">
        <f t="shared" si="0"/>
        <v>50.318008057767187</v>
      </c>
      <c r="G66" s="81">
        <f t="shared" si="1"/>
        <v>43770</v>
      </c>
      <c r="H66" s="62">
        <f t="shared" si="2"/>
        <v>265.79116821289063</v>
      </c>
      <c r="I66" s="62">
        <f t="shared" si="3"/>
        <v>100.75409586871471</v>
      </c>
    </row>
    <row r="67" spans="3:9">
      <c r="C67" s="47">
        <v>42339</v>
      </c>
      <c r="D67" s="18">
        <v>209.96797180175781</v>
      </c>
      <c r="E67" s="16">
        <f t="shared" si="0"/>
        <v>48.442291040828017</v>
      </c>
      <c r="G67" s="81">
        <f t="shared" si="1"/>
        <v>43800</v>
      </c>
      <c r="H67" s="62">
        <f t="shared" si="2"/>
        <v>274.987060546875</v>
      </c>
      <c r="I67" s="62">
        <f t="shared" si="3"/>
        <v>104.24000484020665</v>
      </c>
    </row>
    <row r="68" spans="3:9">
      <c r="C68" s="47">
        <v>42370</v>
      </c>
      <c r="D68" s="18">
        <v>202.42698669433594</v>
      </c>
      <c r="E68" s="16">
        <f t="shared" si="0"/>
        <v>46.702489526465712</v>
      </c>
      <c r="G68" s="81">
        <f t="shared" si="1"/>
        <v>43831</v>
      </c>
      <c r="H68" s="62">
        <f t="shared" si="2"/>
        <v>274.38739013671875</v>
      </c>
      <c r="I68" s="62">
        <f t="shared" si="3"/>
        <v>104.01268633899099</v>
      </c>
    </row>
    <row r="69" spans="3:9">
      <c r="C69" s="47">
        <v>42401</v>
      </c>
      <c r="D69" s="18">
        <v>208.44735717773438</v>
      </c>
      <c r="E69" s="16">
        <f t="shared" si="0"/>
        <v>48.091465838556545</v>
      </c>
      <c r="G69" s="81">
        <f t="shared" si="1"/>
        <v>43862</v>
      </c>
      <c r="H69" s="62">
        <f t="shared" si="2"/>
        <v>257.93310546875</v>
      </c>
      <c r="I69" s="62">
        <f t="shared" si="3"/>
        <v>97.775321169807611</v>
      </c>
    </row>
    <row r="70" spans="3:9">
      <c r="C70" s="47">
        <v>42430</v>
      </c>
      <c r="D70" s="18">
        <v>224.41705322265625</v>
      </c>
      <c r="E70" s="16">
        <f t="shared" si="0"/>
        <v>51.775878546853178</v>
      </c>
      <c r="G70" s="81">
        <f t="shared" si="1"/>
        <v>43891</v>
      </c>
      <c r="H70" s="62">
        <f t="shared" si="2"/>
        <v>234.901123046875</v>
      </c>
      <c r="I70" s="62">
        <f t="shared" si="3"/>
        <v>89.044532330648579</v>
      </c>
    </row>
    <row r="71" spans="3:9">
      <c r="C71" s="47">
        <v>42461</v>
      </c>
      <c r="D71" s="18">
        <v>220.04312133789063</v>
      </c>
      <c r="E71" s="16">
        <f t="shared" si="0"/>
        <v>50.766756633942464</v>
      </c>
      <c r="G71" s="81">
        <f t="shared" si="1"/>
        <v>43922</v>
      </c>
      <c r="H71" s="62">
        <f t="shared" si="2"/>
        <v>228.98483276367188</v>
      </c>
      <c r="I71" s="62">
        <f t="shared" si="3"/>
        <v>86.801829977560828</v>
      </c>
    </row>
    <row r="72" spans="3:9">
      <c r="C72" s="47">
        <v>42491</v>
      </c>
      <c r="D72" s="18">
        <v>213.56723022460938</v>
      </c>
      <c r="E72" s="16">
        <f t="shared" si="0"/>
        <v>49.272685898456814</v>
      </c>
      <c r="G72" s="81">
        <f t="shared" si="1"/>
        <v>43952</v>
      </c>
      <c r="H72" s="62">
        <f t="shared" si="2"/>
        <v>237.40196228027344</v>
      </c>
      <c r="I72" s="62">
        <f t="shared" si="3"/>
        <v>89.99253145931884</v>
      </c>
    </row>
    <row r="73" spans="3:9">
      <c r="C73" s="47">
        <v>42522</v>
      </c>
      <c r="D73" s="18">
        <v>210.04219055175781</v>
      </c>
      <c r="E73" s="16">
        <f t="shared" ref="E73:E136" si="4">100*D73/$D$8</f>
        <v>48.459414253751092</v>
      </c>
      <c r="G73" s="81">
        <f t="shared" ref="G73:G127" si="5">+C121</f>
        <v>43983</v>
      </c>
      <c r="H73" s="62">
        <f t="shared" ref="H73:H127" si="6">+D121</f>
        <v>260.4703369140625</v>
      </c>
      <c r="I73" s="62">
        <f t="shared" ref="I73:I127" si="7">+H73/$H$8*100</f>
        <v>98.737115581566911</v>
      </c>
    </row>
    <row r="74" spans="3:9">
      <c r="C74" s="47">
        <v>42552</v>
      </c>
      <c r="D74" s="18">
        <v>220.25479125976563</v>
      </c>
      <c r="E74" s="16">
        <f t="shared" si="4"/>
        <v>50.815591586588184</v>
      </c>
      <c r="G74" s="81">
        <f t="shared" si="5"/>
        <v>44013</v>
      </c>
      <c r="H74" s="62">
        <f t="shared" si="6"/>
        <v>288.20181274414063</v>
      </c>
      <c r="I74" s="62">
        <f t="shared" si="7"/>
        <v>109.24935266284825</v>
      </c>
    </row>
    <row r="75" spans="3:9">
      <c r="C75" s="47">
        <v>42583</v>
      </c>
      <c r="D75" s="18">
        <v>215.82868957519531</v>
      </c>
      <c r="E75" s="16">
        <f t="shared" si="4"/>
        <v>49.794433434988328</v>
      </c>
      <c r="G75" s="81">
        <f t="shared" si="5"/>
        <v>44044</v>
      </c>
      <c r="H75" s="62">
        <f t="shared" si="6"/>
        <v>294.6854248046875</v>
      </c>
      <c r="I75" s="62">
        <f t="shared" si="7"/>
        <v>111.70711104329473</v>
      </c>
    </row>
    <row r="76" spans="3:9">
      <c r="C76" s="47">
        <v>42614</v>
      </c>
      <c r="D76" s="18">
        <v>213.51423645019531</v>
      </c>
      <c r="E76" s="16">
        <f t="shared" si="4"/>
        <v>49.260459558308412</v>
      </c>
      <c r="G76" s="81">
        <f t="shared" si="5"/>
        <v>44075</v>
      </c>
      <c r="H76" s="62">
        <f t="shared" si="6"/>
        <v>304.4698486328125</v>
      </c>
      <c r="I76" s="62">
        <f t="shared" si="7"/>
        <v>115.4161160603818</v>
      </c>
    </row>
    <row r="77" spans="3:9">
      <c r="C77" s="47">
        <v>42644</v>
      </c>
      <c r="D77" s="18">
        <v>214.64645385742188</v>
      </c>
      <c r="E77" s="16">
        <f t="shared" si="4"/>
        <v>49.521676565320057</v>
      </c>
      <c r="G77" s="81">
        <f t="shared" si="5"/>
        <v>44105</v>
      </c>
      <c r="H77" s="62">
        <f t="shared" si="6"/>
        <v>304.03274536132813</v>
      </c>
      <c r="I77" s="62">
        <f t="shared" si="7"/>
        <v>115.25042227448299</v>
      </c>
    </row>
    <row r="78" spans="3:9">
      <c r="C78" s="47">
        <v>42675</v>
      </c>
      <c r="D78" s="18">
        <v>246.9017333984375</v>
      </c>
      <c r="E78" s="16">
        <f t="shared" si="4"/>
        <v>56.963381248758182</v>
      </c>
      <c r="G78" s="81">
        <f t="shared" si="5"/>
        <v>44136</v>
      </c>
      <c r="H78" s="62">
        <f t="shared" si="6"/>
        <v>320.39181518554688</v>
      </c>
      <c r="I78" s="62">
        <f t="shared" si="7"/>
        <v>121.45169412438939</v>
      </c>
    </row>
    <row r="79" spans="3:9">
      <c r="C79" s="47">
        <v>42705</v>
      </c>
      <c r="D79" s="18">
        <v>257.016845703125</v>
      </c>
      <c r="E79" s="16">
        <f t="shared" si="4"/>
        <v>59.297066762646779</v>
      </c>
      <c r="G79" s="81">
        <f t="shared" si="5"/>
        <v>44166</v>
      </c>
      <c r="H79" s="62">
        <f t="shared" si="6"/>
        <v>351.77178955078125</v>
      </c>
      <c r="I79" s="62">
        <f t="shared" si="7"/>
        <v>133.34697629953013</v>
      </c>
    </row>
    <row r="80" spans="3:9">
      <c r="C80" s="47">
        <v>42736</v>
      </c>
      <c r="D80" s="17">
        <v>260.24545288085938</v>
      </c>
      <c r="E80" s="4">
        <f t="shared" si="4"/>
        <v>60.041947647184649</v>
      </c>
      <c r="G80" s="81">
        <f t="shared" si="5"/>
        <v>44197</v>
      </c>
      <c r="H80" s="62">
        <f t="shared" si="6"/>
        <v>361.535888671875</v>
      </c>
      <c r="I80" s="62">
        <f t="shared" si="7"/>
        <v>137.04827678115615</v>
      </c>
    </row>
    <row r="81" spans="3:9">
      <c r="C81" s="47">
        <v>42767</v>
      </c>
      <c r="D81" s="17">
        <v>269.50424194335938</v>
      </c>
      <c r="E81" s="4">
        <f t="shared" si="4"/>
        <v>62.17806845933751</v>
      </c>
      <c r="G81" s="81">
        <f t="shared" si="5"/>
        <v>44228</v>
      </c>
      <c r="H81" s="62">
        <f t="shared" si="6"/>
        <v>383.75057983398438</v>
      </c>
      <c r="I81" s="62">
        <f t="shared" si="7"/>
        <v>145.46925306148276</v>
      </c>
    </row>
    <row r="82" spans="3:9">
      <c r="C82" s="47">
        <v>42795</v>
      </c>
      <c r="D82" s="17">
        <v>264.05984497070313</v>
      </c>
      <c r="E82" s="4">
        <f t="shared" si="4"/>
        <v>60.921976587667544</v>
      </c>
      <c r="G82" s="81">
        <f t="shared" si="5"/>
        <v>44256</v>
      </c>
      <c r="H82" s="62">
        <f t="shared" si="6"/>
        <v>408.45904541015625</v>
      </c>
      <c r="I82" s="62">
        <f t="shared" si="7"/>
        <v>154.83555039246281</v>
      </c>
    </row>
    <row r="83" spans="3:9">
      <c r="C83" s="47">
        <v>42826</v>
      </c>
      <c r="D83" s="17">
        <v>258.44189453125</v>
      </c>
      <c r="E83" s="4">
        <f t="shared" si="4"/>
        <v>59.625843716041366</v>
      </c>
      <c r="G83" s="81">
        <f t="shared" si="5"/>
        <v>44287</v>
      </c>
      <c r="H83" s="62">
        <f t="shared" si="6"/>
        <v>423.45355224609375</v>
      </c>
      <c r="I83" s="62">
        <f t="shared" si="7"/>
        <v>160.51955407629504</v>
      </c>
    </row>
    <row r="84" spans="3:9">
      <c r="C84" s="47">
        <v>42856</v>
      </c>
      <c r="D84" s="17">
        <v>253.62625122070313</v>
      </c>
      <c r="E84" s="4">
        <f t="shared" si="4"/>
        <v>58.514813339377149</v>
      </c>
      <c r="G84" s="81">
        <f t="shared" si="5"/>
        <v>44317</v>
      </c>
      <c r="H84" s="62">
        <f t="shared" si="6"/>
        <v>461.93740844726563</v>
      </c>
      <c r="I84" s="62">
        <f t="shared" si="7"/>
        <v>175.10772178390306</v>
      </c>
    </row>
    <row r="85" spans="3:9">
      <c r="C85" s="47">
        <v>42887</v>
      </c>
      <c r="D85" s="17">
        <v>258.52401733398438</v>
      </c>
      <c r="E85" s="4">
        <f t="shared" si="4"/>
        <v>59.644790494814387</v>
      </c>
      <c r="G85" s="81">
        <f t="shared" si="5"/>
        <v>44348</v>
      </c>
      <c r="H85" s="62">
        <f t="shared" si="6"/>
        <v>436.0126953125</v>
      </c>
      <c r="I85" s="62">
        <f t="shared" si="7"/>
        <v>165.28037857264573</v>
      </c>
    </row>
    <row r="86" spans="3:9">
      <c r="C86" s="47">
        <v>42917</v>
      </c>
      <c r="D86" s="17">
        <v>271.18460083007813</v>
      </c>
      <c r="E86" s="4">
        <f t="shared" si="4"/>
        <v>62.565748701923866</v>
      </c>
      <c r="G86" s="81">
        <f t="shared" si="5"/>
        <v>44378</v>
      </c>
      <c r="H86" s="62">
        <f t="shared" si="6"/>
        <v>427.90060424804688</v>
      </c>
      <c r="I86" s="62">
        <f t="shared" si="7"/>
        <v>162.20530874884707</v>
      </c>
    </row>
    <row r="87" spans="3:9">
      <c r="C87" s="47">
        <v>42948</v>
      </c>
      <c r="D87" s="17">
        <v>293.845458984375</v>
      </c>
      <c r="E87" s="4">
        <f t="shared" si="4"/>
        <v>67.793897912136799</v>
      </c>
      <c r="G87" s="81">
        <f t="shared" si="5"/>
        <v>44409</v>
      </c>
      <c r="H87" s="62">
        <f t="shared" si="6"/>
        <v>424.43515014648438</v>
      </c>
      <c r="I87" s="62">
        <f t="shared" si="7"/>
        <v>160.89165074762337</v>
      </c>
    </row>
    <row r="88" spans="3:9">
      <c r="C88" s="47">
        <v>42979</v>
      </c>
      <c r="D88" s="17">
        <v>298.60858154296875</v>
      </c>
      <c r="E88" s="4">
        <f t="shared" si="4"/>
        <v>68.892811080971811</v>
      </c>
      <c r="G88" s="81">
        <f t="shared" si="5"/>
        <v>44440</v>
      </c>
      <c r="H88" s="62">
        <f t="shared" si="6"/>
        <v>422.9327392578125</v>
      </c>
      <c r="I88" s="62">
        <f t="shared" si="7"/>
        <v>160.32212824719852</v>
      </c>
    </row>
    <row r="89" spans="3:9">
      <c r="C89" s="47">
        <v>43009</v>
      </c>
      <c r="D89" s="17">
        <v>308.3243408203125</v>
      </c>
      <c r="E89" s="4">
        <f t="shared" si="4"/>
        <v>71.134360754271896</v>
      </c>
      <c r="G89" s="81">
        <f t="shared" si="5"/>
        <v>44470</v>
      </c>
      <c r="H89" s="62">
        <f t="shared" si="6"/>
        <v>443.54541015625</v>
      </c>
      <c r="I89" s="62">
        <f t="shared" si="7"/>
        <v>168.13582286231821</v>
      </c>
    </row>
    <row r="90" spans="3:9">
      <c r="C90" s="47">
        <v>43040</v>
      </c>
      <c r="D90" s="17">
        <v>309.6026611328125</v>
      </c>
      <c r="E90" s="4">
        <f t="shared" si="4"/>
        <v>71.429285566328446</v>
      </c>
      <c r="G90" s="81">
        <f t="shared" si="5"/>
        <v>44501</v>
      </c>
      <c r="H90" s="62">
        <f t="shared" si="6"/>
        <v>442.9547119140625</v>
      </c>
      <c r="I90" s="62">
        <f t="shared" si="7"/>
        <v>167.91190546234211</v>
      </c>
    </row>
    <row r="91" spans="3:9">
      <c r="C91" s="47">
        <v>43070</v>
      </c>
      <c r="D91" s="17">
        <v>308.49542236328125</v>
      </c>
      <c r="E91" s="4">
        <f t="shared" si="4"/>
        <v>71.173831449850326</v>
      </c>
      <c r="G91" s="81">
        <f t="shared" si="5"/>
        <v>44531</v>
      </c>
      <c r="H91" s="62">
        <f t="shared" si="6"/>
        <v>433.19488525390625</v>
      </c>
      <c r="I91" s="62">
        <f t="shared" si="7"/>
        <v>164.21222455273494</v>
      </c>
    </row>
    <row r="92" spans="3:9">
      <c r="C92" s="47">
        <v>43101</v>
      </c>
      <c r="D92" s="17">
        <v>321.15689086914063</v>
      </c>
      <c r="E92" s="4">
        <f t="shared" si="4"/>
        <v>74.094993840008641</v>
      </c>
      <c r="G92" s="81">
        <f t="shared" si="5"/>
        <v>44562</v>
      </c>
      <c r="H92" s="62">
        <f t="shared" si="6"/>
        <v>443.42861938476563</v>
      </c>
      <c r="I92" s="62">
        <f t="shared" si="7"/>
        <v>168.0915507043461</v>
      </c>
    </row>
    <row r="93" spans="3:9">
      <c r="C93" s="47">
        <v>43132</v>
      </c>
      <c r="D93" s="17">
        <v>317.59640502929688</v>
      </c>
      <c r="E93" s="4">
        <f t="shared" si="4"/>
        <v>73.273544312157298</v>
      </c>
      <c r="G93" s="81">
        <f t="shared" si="5"/>
        <v>44593</v>
      </c>
      <c r="H93" s="62">
        <f t="shared" si="6"/>
        <v>450.93218994140625</v>
      </c>
      <c r="I93" s="62">
        <f t="shared" si="7"/>
        <v>170.93594719917579</v>
      </c>
    </row>
    <row r="94" spans="3:9">
      <c r="C94" s="47">
        <v>43160</v>
      </c>
      <c r="D94" s="17">
        <v>308.25067138671875</v>
      </c>
      <c r="E94" s="4">
        <f t="shared" si="4"/>
        <v>71.117364275655007</v>
      </c>
      <c r="G94" s="81">
        <f t="shared" si="5"/>
        <v>44621</v>
      </c>
      <c r="H94" s="62">
        <f t="shared" si="6"/>
        <v>464.3692626953125</v>
      </c>
      <c r="I94" s="62">
        <f t="shared" si="7"/>
        <v>176.02957060865484</v>
      </c>
    </row>
    <row r="95" spans="3:9">
      <c r="C95" s="47">
        <v>43191</v>
      </c>
      <c r="D95" s="17">
        <v>310.19149780273438</v>
      </c>
      <c r="E95" s="4">
        <f t="shared" si="4"/>
        <v>71.565137701752221</v>
      </c>
      <c r="G95" s="81">
        <f t="shared" si="5"/>
        <v>44652</v>
      </c>
      <c r="H95" s="62">
        <f t="shared" si="6"/>
        <v>461.89920043945313</v>
      </c>
      <c r="I95" s="62">
        <f t="shared" si="7"/>
        <v>175.09323818270602</v>
      </c>
    </row>
    <row r="96" spans="3:9">
      <c r="C96" s="47">
        <v>43221</v>
      </c>
      <c r="D96" s="17">
        <v>309.42999267578125</v>
      </c>
      <c r="E96" s="4">
        <f t="shared" si="4"/>
        <v>71.389448749421064</v>
      </c>
      <c r="G96" s="81">
        <f t="shared" si="5"/>
        <v>44682</v>
      </c>
      <c r="H96" s="62">
        <f t="shared" si="6"/>
        <v>424.69000244140625</v>
      </c>
      <c r="I96" s="62">
        <f t="shared" si="7"/>
        <v>160.98825821854712</v>
      </c>
    </row>
    <row r="97" spans="3:9">
      <c r="C97" s="47">
        <v>43252</v>
      </c>
      <c r="D97" s="17">
        <v>315.4638671875</v>
      </c>
      <c r="E97" s="4">
        <f t="shared" si="4"/>
        <v>72.781540613205351</v>
      </c>
      <c r="G97" s="81">
        <f t="shared" si="5"/>
        <v>44713</v>
      </c>
      <c r="H97" s="62">
        <f t="shared" si="6"/>
        <v>409.73577880859375</v>
      </c>
      <c r="I97" s="62">
        <f t="shared" si="7"/>
        <v>155.31952478517823</v>
      </c>
    </row>
    <row r="98" spans="3:9">
      <c r="C98" s="47">
        <v>43282</v>
      </c>
      <c r="D98" s="17">
        <v>283.412841796875</v>
      </c>
      <c r="E98" s="4">
        <f t="shared" si="4"/>
        <v>65.386959969279602</v>
      </c>
      <c r="G98" s="81">
        <f t="shared" si="5"/>
        <v>44743</v>
      </c>
      <c r="H98" s="62">
        <f t="shared" si="6"/>
        <v>341.54544067382813</v>
      </c>
      <c r="I98" s="62">
        <f t="shared" si="7"/>
        <v>129.47044969383725</v>
      </c>
    </row>
    <row r="99" spans="3:9">
      <c r="C99" s="47">
        <v>43313</v>
      </c>
      <c r="D99" s="17">
        <v>273.95852661132813</v>
      </c>
      <c r="E99" s="4">
        <f t="shared" si="4"/>
        <v>63.205728784923572</v>
      </c>
      <c r="G99" s="81">
        <f t="shared" si="5"/>
        <v>44774</v>
      </c>
      <c r="H99" s="62">
        <f t="shared" si="6"/>
        <v>361.10394287109375</v>
      </c>
      <c r="I99" s="62">
        <f t="shared" si="7"/>
        <v>136.88453805005148</v>
      </c>
    </row>
    <row r="100" spans="3:9">
      <c r="C100" s="47">
        <v>43344</v>
      </c>
      <c r="D100" s="17">
        <v>273.06381225585938</v>
      </c>
      <c r="E100" s="4">
        <f t="shared" si="4"/>
        <v>62.999306763345231</v>
      </c>
      <c r="G100" s="81">
        <f t="shared" si="5"/>
        <v>44805</v>
      </c>
      <c r="H100" s="62">
        <f t="shared" si="6"/>
        <v>350.84039306640625</v>
      </c>
      <c r="I100" s="62">
        <f t="shared" si="7"/>
        <v>132.99390959942318</v>
      </c>
    </row>
    <row r="101" spans="3:9">
      <c r="C101" s="47">
        <v>43374</v>
      </c>
      <c r="D101" s="17">
        <v>281.94818115234375</v>
      </c>
      <c r="E101" s="4">
        <f t="shared" si="4"/>
        <v>65.049044064250907</v>
      </c>
      <c r="G101" s="81">
        <f t="shared" si="5"/>
        <v>44835</v>
      </c>
      <c r="H101" s="62">
        <f t="shared" si="6"/>
        <v>345.69256591796875</v>
      </c>
      <c r="I101" s="62">
        <f t="shared" si="7"/>
        <v>131.04251041066678</v>
      </c>
    </row>
    <row r="102" spans="3:9">
      <c r="C102" s="47">
        <v>43405</v>
      </c>
      <c r="D102" s="17">
        <v>280.90982055664063</v>
      </c>
      <c r="E102" s="4">
        <f t="shared" si="4"/>
        <v>64.809481021608065</v>
      </c>
      <c r="G102" s="81">
        <f t="shared" si="5"/>
        <v>44866</v>
      </c>
      <c r="H102" s="62">
        <f t="shared" si="6"/>
        <v>364.23272705078125</v>
      </c>
      <c r="I102" s="62">
        <f t="shared" si="7"/>
        <v>138.07057377619066</v>
      </c>
    </row>
    <row r="103" spans="3:9">
      <c r="C103" s="47">
        <v>43435</v>
      </c>
      <c r="D103" s="17">
        <v>276.4288330078125</v>
      </c>
      <c r="E103" s="4">
        <f t="shared" si="4"/>
        <v>63.775660000582981</v>
      </c>
      <c r="G103" s="81">
        <f t="shared" si="5"/>
        <v>44896</v>
      </c>
      <c r="H103" s="62">
        <f t="shared" si="6"/>
        <v>379.53103637695313</v>
      </c>
      <c r="I103" s="62">
        <f t="shared" si="7"/>
        <v>143.86974059893393</v>
      </c>
    </row>
    <row r="104" spans="3:9">
      <c r="C104" s="47">
        <v>43466</v>
      </c>
      <c r="D104" s="17">
        <v>269.07211303710938</v>
      </c>
      <c r="E104" s="4">
        <f t="shared" si="4"/>
        <v>62.078370805147273</v>
      </c>
      <c r="G104" s="81">
        <f t="shared" si="5"/>
        <v>44927</v>
      </c>
      <c r="H104" s="62">
        <f t="shared" si="6"/>
        <v>408.22354125976563</v>
      </c>
      <c r="I104" s="62">
        <f t="shared" si="7"/>
        <v>154.74627726911007</v>
      </c>
    </row>
    <row r="105" spans="3:9">
      <c r="C105" s="47">
        <v>43497</v>
      </c>
      <c r="D105" s="17">
        <v>284.77444458007813</v>
      </c>
      <c r="E105" s="4">
        <f t="shared" si="4"/>
        <v>65.701099110311091</v>
      </c>
      <c r="G105" s="81">
        <f t="shared" si="5"/>
        <v>44958</v>
      </c>
      <c r="H105" s="62">
        <f t="shared" si="6"/>
        <v>406.20114135742188</v>
      </c>
      <c r="I105" s="62">
        <f t="shared" si="7"/>
        <v>153.97964128562089</v>
      </c>
    </row>
    <row r="106" spans="3:9">
      <c r="C106" s="47">
        <v>43525</v>
      </c>
      <c r="D106" s="17">
        <v>292.61358642578125</v>
      </c>
      <c r="E106" s="4">
        <f t="shared" si="4"/>
        <v>67.509689189746737</v>
      </c>
      <c r="G106" s="81">
        <f t="shared" si="5"/>
        <v>44986</v>
      </c>
      <c r="H106" s="62">
        <f t="shared" si="6"/>
        <v>400.78152465820313</v>
      </c>
      <c r="I106" s="62">
        <f t="shared" si="7"/>
        <v>151.92521417972321</v>
      </c>
    </row>
    <row r="107" spans="3:9">
      <c r="C107" s="47">
        <v>43556</v>
      </c>
      <c r="D107" s="17">
        <v>292.34490966796875</v>
      </c>
      <c r="E107" s="4">
        <f t="shared" si="4"/>
        <v>67.447702032438073</v>
      </c>
      <c r="G107" s="81">
        <f t="shared" si="5"/>
        <v>45017</v>
      </c>
      <c r="H107" s="62">
        <f t="shared" si="6"/>
        <v>399.79641723632813</v>
      </c>
      <c r="I107" s="62">
        <f t="shared" si="7"/>
        <v>151.55178714566512</v>
      </c>
    </row>
    <row r="108" spans="3:9">
      <c r="C108" s="47">
        <v>43586</v>
      </c>
      <c r="D108" s="17">
        <v>273.43960571289063</v>
      </c>
      <c r="E108" s="4">
        <f t="shared" si="4"/>
        <v>63.086007110357841</v>
      </c>
      <c r="G108" s="81">
        <f t="shared" si="5"/>
        <v>45047</v>
      </c>
      <c r="H108" s="62">
        <f t="shared" si="6"/>
        <v>373.50054931640625</v>
      </c>
      <c r="I108" s="62">
        <f t="shared" si="7"/>
        <v>141.58374939945691</v>
      </c>
    </row>
    <row r="109" spans="3:9">
      <c r="C109" s="47">
        <v>43617</v>
      </c>
      <c r="D109" s="17">
        <v>266.18734741210938</v>
      </c>
      <c r="E109" s="4">
        <f t="shared" si="4"/>
        <v>61.412818555479561</v>
      </c>
      <c r="G109" s="81">
        <f t="shared" si="5"/>
        <v>45078</v>
      </c>
      <c r="H109" s="62">
        <f t="shared" si="6"/>
        <v>380.39297485351563</v>
      </c>
      <c r="I109" s="62">
        <f t="shared" si="7"/>
        <v>144.19647768536319</v>
      </c>
    </row>
    <row r="110" spans="3:9">
      <c r="C110" s="47">
        <v>43647</v>
      </c>
      <c r="D110" s="17">
        <v>269.42703247070313</v>
      </c>
      <c r="E110" s="4">
        <f t="shared" si="4"/>
        <v>62.160255248525267</v>
      </c>
      <c r="G110" s="81">
        <f t="shared" si="5"/>
        <v>45108</v>
      </c>
      <c r="H110" s="62">
        <f t="shared" si="6"/>
        <v>383.07073974609375</v>
      </c>
      <c r="I110" s="62">
        <f t="shared" si="7"/>
        <v>145.21154444817074</v>
      </c>
    </row>
    <row r="111" spans="3:9">
      <c r="C111" s="47">
        <v>43678</v>
      </c>
      <c r="D111" s="17">
        <v>258.90951538085938</v>
      </c>
      <c r="E111" s="4">
        <f t="shared" si="4"/>
        <v>59.733729814569401</v>
      </c>
      <c r="G111" s="81">
        <f t="shared" si="5"/>
        <v>45139</v>
      </c>
      <c r="H111" s="62">
        <f t="shared" si="6"/>
        <v>378.83013916015625</v>
      </c>
      <c r="I111" s="62">
        <f t="shared" si="7"/>
        <v>143.60404980924332</v>
      </c>
    </row>
    <row r="112" spans="3:9">
      <c r="C112" s="47">
        <v>43709</v>
      </c>
      <c r="D112" s="17">
        <v>260.61050415039063</v>
      </c>
      <c r="E112" s="4">
        <f t="shared" si="4"/>
        <v>60.126169634432081</v>
      </c>
      <c r="G112" s="81">
        <f t="shared" si="5"/>
        <v>45170</v>
      </c>
      <c r="H112" s="62">
        <f t="shared" si="6"/>
        <v>375.15988159179688</v>
      </c>
      <c r="I112" s="62">
        <f t="shared" si="7"/>
        <v>142.21275646645941</v>
      </c>
    </row>
    <row r="113" spans="3:9">
      <c r="C113" s="47">
        <v>43739</v>
      </c>
      <c r="D113" s="17">
        <v>260.49325561523438</v>
      </c>
      <c r="E113" s="4">
        <f t="shared" si="4"/>
        <v>60.099118900858713</v>
      </c>
      <c r="G113" s="81">
        <f t="shared" si="5"/>
        <v>45200</v>
      </c>
      <c r="H113" s="62">
        <f t="shared" si="6"/>
        <v>360.13699340820313</v>
      </c>
      <c r="I113" s="62">
        <f t="shared" si="7"/>
        <v>136.51799419707348</v>
      </c>
    </row>
    <row r="114" spans="3:9">
      <c r="C114" s="47">
        <v>43770</v>
      </c>
      <c r="D114" s="17">
        <v>265.79116821289063</v>
      </c>
      <c r="E114" s="4">
        <f t="shared" si="4"/>
        <v>61.321414957548939</v>
      </c>
      <c r="G114" s="81">
        <f t="shared" si="5"/>
        <v>45231</v>
      </c>
      <c r="H114" s="62">
        <f t="shared" si="6"/>
        <v>370.76443481445313</v>
      </c>
      <c r="I114" s="62">
        <f t="shared" si="7"/>
        <v>140.54656391022064</v>
      </c>
    </row>
    <row r="115" spans="3:9">
      <c r="C115" s="47">
        <v>43800</v>
      </c>
      <c r="D115" s="17">
        <v>274.987060546875</v>
      </c>
      <c r="E115" s="4">
        <f t="shared" si="4"/>
        <v>63.443024691644872</v>
      </c>
      <c r="G115" s="81">
        <f t="shared" si="5"/>
        <v>45261</v>
      </c>
      <c r="H115" s="62">
        <f t="shared" si="6"/>
        <v>380.75030517578125</v>
      </c>
      <c r="I115" s="62">
        <f t="shared" si="7"/>
        <v>144.33193174799598</v>
      </c>
    </row>
    <row r="116" spans="3:9">
      <c r="C116" s="47">
        <v>43831</v>
      </c>
      <c r="D116" s="17">
        <v>274.38739013671875</v>
      </c>
      <c r="E116" s="4">
        <f t="shared" si="4"/>
        <v>63.304673074071552</v>
      </c>
      <c r="G116" s="81">
        <f t="shared" si="5"/>
        <v>45292</v>
      </c>
      <c r="H116" s="62">
        <f t="shared" si="6"/>
        <v>378.490966796875</v>
      </c>
      <c r="I116" s="62">
        <f t="shared" si="7"/>
        <v>143.4754789276906</v>
      </c>
    </row>
    <row r="117" spans="3:9">
      <c r="C117" s="47">
        <v>43862</v>
      </c>
      <c r="D117" s="17">
        <v>257.93310546875</v>
      </c>
      <c r="E117" s="4">
        <f t="shared" si="4"/>
        <v>59.508459585345065</v>
      </c>
      <c r="G117" s="81">
        <f t="shared" si="5"/>
        <v>45323</v>
      </c>
      <c r="H117" s="62">
        <f t="shared" si="6"/>
        <v>376.96884155273438</v>
      </c>
      <c r="I117" s="62">
        <f t="shared" si="7"/>
        <v>142.89848325923597</v>
      </c>
    </row>
    <row r="118" spans="3:9">
      <c r="C118" s="47">
        <v>43891</v>
      </c>
      <c r="D118" s="17">
        <v>234.901123046875</v>
      </c>
      <c r="E118" s="4">
        <f t="shared" si="4"/>
        <v>54.194687269722003</v>
      </c>
      <c r="G118" s="81">
        <f t="shared" si="5"/>
        <v>45352</v>
      </c>
      <c r="H118" s="62">
        <f t="shared" si="6"/>
        <v>393.51983642578125</v>
      </c>
      <c r="I118" s="62">
        <f t="shared" si="7"/>
        <v>149.17250859790298</v>
      </c>
    </row>
    <row r="119" spans="3:9">
      <c r="C119" s="47">
        <v>43922</v>
      </c>
      <c r="D119" s="17">
        <v>228.98483276367188</v>
      </c>
      <c r="E119" s="4">
        <f t="shared" si="4"/>
        <v>52.829723588253756</v>
      </c>
      <c r="G119" s="81">
        <f t="shared" si="5"/>
        <v>45383</v>
      </c>
      <c r="H119" s="62">
        <f t="shared" si="6"/>
        <v>430.1158447265625</v>
      </c>
      <c r="I119" s="62">
        <f t="shared" si="7"/>
        <v>163.04504527224367</v>
      </c>
    </row>
    <row r="120" spans="3:9">
      <c r="C120" s="47">
        <v>43952</v>
      </c>
      <c r="D120" s="17">
        <v>237.40196228027344</v>
      </c>
      <c r="E120" s="4">
        <f t="shared" si="4"/>
        <v>54.771662800566247</v>
      </c>
      <c r="G120" s="81">
        <f t="shared" si="5"/>
        <v>45413</v>
      </c>
      <c r="H120" s="62">
        <f t="shared" si="6"/>
        <v>459.44708251953125</v>
      </c>
      <c r="I120" s="62">
        <f t="shared" si="7"/>
        <v>174.16370795923629</v>
      </c>
    </row>
    <row r="121" spans="3:9">
      <c r="C121" s="47">
        <v>43983</v>
      </c>
      <c r="D121" s="17">
        <v>260.4703369140625</v>
      </c>
      <c r="E121" s="4">
        <f t="shared" si="4"/>
        <v>60.093831263973335</v>
      </c>
      <c r="G121" s="81">
        <f t="shared" si="5"/>
        <v>45444</v>
      </c>
      <c r="H121" s="62">
        <f t="shared" si="6"/>
        <v>437.33575439453125</v>
      </c>
      <c r="I121" s="62">
        <f t="shared" si="7"/>
        <v>165.78191375339401</v>
      </c>
    </row>
    <row r="122" spans="3:9">
      <c r="C122" s="47">
        <v>44013</v>
      </c>
      <c r="D122" s="17">
        <v>288.20181274414063</v>
      </c>
      <c r="E122" s="4">
        <f t="shared" si="4"/>
        <v>66.491836691299596</v>
      </c>
      <c r="G122" s="81">
        <f t="shared" si="5"/>
        <v>45474</v>
      </c>
      <c r="H122" s="62">
        <f t="shared" si="6"/>
        <v>426.0850830078125</v>
      </c>
      <c r="I122" s="62">
        <f t="shared" si="7"/>
        <v>161.51709475618443</v>
      </c>
    </row>
    <row r="123" spans="3:9">
      <c r="C123" s="47">
        <v>44044</v>
      </c>
      <c r="D123" s="17">
        <v>294.6854248046875</v>
      </c>
      <c r="E123" s="4">
        <f t="shared" si="4"/>
        <v>67.987688747866457</v>
      </c>
      <c r="G123" s="81">
        <f t="shared" si="5"/>
        <v>45505</v>
      </c>
      <c r="H123" s="62">
        <f t="shared" si="6"/>
        <v>406.58734130859375</v>
      </c>
      <c r="I123" s="62">
        <f t="shared" si="7"/>
        <v>154.12603902775243</v>
      </c>
    </row>
    <row r="124" spans="3:9">
      <c r="C124" s="47">
        <v>44075</v>
      </c>
      <c r="D124" s="17">
        <v>304.4698486328125</v>
      </c>
      <c r="E124" s="4">
        <f t="shared" si="4"/>
        <v>70.245080209438299</v>
      </c>
      <c r="G124" s="81">
        <f t="shared" si="5"/>
        <v>45536</v>
      </c>
      <c r="H124" s="62">
        <f t="shared" si="6"/>
        <v>419.77719116210938</v>
      </c>
      <c r="I124" s="62">
        <f t="shared" si="7"/>
        <v>159.1259470591985</v>
      </c>
    </row>
    <row r="125" spans="3:9">
      <c r="C125" s="47">
        <v>44105</v>
      </c>
      <c r="D125" s="72">
        <v>304.03274536132813</v>
      </c>
      <c r="E125" s="4">
        <f t="shared" si="4"/>
        <v>70.144234905697701</v>
      </c>
      <c r="G125" s="81">
        <f t="shared" si="5"/>
        <v>45566</v>
      </c>
      <c r="H125" s="62">
        <f t="shared" si="6"/>
        <v>432.69271850585938</v>
      </c>
      <c r="I125" s="62">
        <f t="shared" si="7"/>
        <v>164.02186699866351</v>
      </c>
    </row>
    <row r="126" spans="3:9">
      <c r="C126" s="47">
        <v>44136</v>
      </c>
      <c r="D126" s="72">
        <v>320.39181518554688</v>
      </c>
      <c r="E126" s="4">
        <f t="shared" si="4"/>
        <v>73.918481114687367</v>
      </c>
      <c r="G126" s="81">
        <f t="shared" si="5"/>
        <v>45597</v>
      </c>
      <c r="H126" s="62">
        <f t="shared" si="6"/>
        <v>411.62545776367188</v>
      </c>
      <c r="I126" s="62">
        <f t="shared" si="7"/>
        <v>156.03584992073931</v>
      </c>
    </row>
    <row r="127" spans="3:9">
      <c r="C127" s="47">
        <v>44166</v>
      </c>
      <c r="D127" s="72">
        <v>351.77178955078125</v>
      </c>
      <c r="E127" s="4">
        <f t="shared" si="4"/>
        <v>81.15824172203196</v>
      </c>
      <c r="G127" s="81">
        <f t="shared" si="5"/>
        <v>45627</v>
      </c>
      <c r="H127" s="62">
        <f t="shared" si="6"/>
        <v>404.58294677734375</v>
      </c>
      <c r="I127" s="62">
        <f t="shared" si="7"/>
        <v>153.36622838348549</v>
      </c>
    </row>
    <row r="128" spans="3:9">
      <c r="C128" s="47">
        <v>44197</v>
      </c>
      <c r="D128" s="72">
        <v>361.535888671875</v>
      </c>
      <c r="E128" s="4">
        <f t="shared" si="4"/>
        <v>83.410944014275358</v>
      </c>
      <c r="G128" s="78"/>
    </row>
    <row r="129" spans="3:7">
      <c r="C129" s="47">
        <v>44228</v>
      </c>
      <c r="D129" s="72">
        <v>383.75057983398438</v>
      </c>
      <c r="E129" s="4">
        <f t="shared" si="4"/>
        <v>88.536156804695821</v>
      </c>
      <c r="G129" s="78"/>
    </row>
    <row r="130" spans="3:7">
      <c r="C130" s="47">
        <v>44256</v>
      </c>
      <c r="D130" s="72">
        <v>408.45904541015625</v>
      </c>
      <c r="E130" s="4">
        <f t="shared" si="4"/>
        <v>94.236715181967227</v>
      </c>
      <c r="G130" s="78"/>
    </row>
    <row r="131" spans="3:7">
      <c r="C131" s="47">
        <v>44287</v>
      </c>
      <c r="D131" s="72">
        <v>423.45355224609375</v>
      </c>
      <c r="E131" s="4">
        <f t="shared" si="4"/>
        <v>97.69613929283102</v>
      </c>
      <c r="G131" s="78"/>
    </row>
    <row r="132" spans="3:7">
      <c r="C132" s="47">
        <v>44317</v>
      </c>
      <c r="D132" s="72">
        <v>461.93740844726563</v>
      </c>
      <c r="E132" s="4">
        <f t="shared" si="4"/>
        <v>106.57485611079733</v>
      </c>
      <c r="G132" s="78"/>
    </row>
    <row r="133" spans="3:7">
      <c r="C133" s="47">
        <v>44348</v>
      </c>
      <c r="D133" s="72">
        <v>436.0126953125</v>
      </c>
      <c r="E133" s="4">
        <f t="shared" si="4"/>
        <v>100.59369389806703</v>
      </c>
      <c r="G133" s="78"/>
    </row>
    <row r="134" spans="3:7">
      <c r="C134" s="47">
        <v>44378</v>
      </c>
      <c r="D134" s="72">
        <v>427.90060424804688</v>
      </c>
      <c r="E134" s="4">
        <f t="shared" si="4"/>
        <v>98.72213095005246</v>
      </c>
      <c r="G134" s="78"/>
    </row>
    <row r="135" spans="3:7">
      <c r="C135" s="47">
        <v>44409</v>
      </c>
      <c r="D135" s="72">
        <v>424.43515014648438</v>
      </c>
      <c r="E135" s="4">
        <f t="shared" si="4"/>
        <v>97.922606457169223</v>
      </c>
      <c r="G135" s="78"/>
    </row>
    <row r="136" spans="3:7">
      <c r="C136" s="47">
        <v>44440</v>
      </c>
      <c r="D136" s="72">
        <v>422.9327392578125</v>
      </c>
      <c r="E136" s="4">
        <f t="shared" si="4"/>
        <v>97.57598108898847</v>
      </c>
      <c r="G136" s="78"/>
    </row>
    <row r="137" spans="3:7">
      <c r="C137" s="47">
        <v>44470</v>
      </c>
      <c r="D137" s="72">
        <v>443.54541015625</v>
      </c>
      <c r="E137" s="4">
        <f t="shared" ref="E137:E175" si="8">100*D137/$D$8</f>
        <v>102.33158735704194</v>
      </c>
      <c r="G137" s="78"/>
    </row>
    <row r="138" spans="3:7">
      <c r="C138" s="47">
        <v>44501</v>
      </c>
      <c r="D138" s="72">
        <v>442.9547119140625</v>
      </c>
      <c r="E138" s="4">
        <f t="shared" si="8"/>
        <v>102.19530573313614</v>
      </c>
      <c r="G138" s="78"/>
    </row>
    <row r="139" spans="3:7">
      <c r="C139" s="47">
        <v>44531</v>
      </c>
      <c r="D139" s="72">
        <v>433.19488525390625</v>
      </c>
      <c r="E139" s="4">
        <f t="shared" si="8"/>
        <v>99.943589152162986</v>
      </c>
      <c r="G139" s="78"/>
    </row>
    <row r="140" spans="3:7">
      <c r="C140" s="47">
        <v>44562</v>
      </c>
      <c r="D140" s="72">
        <v>443.42861938476563</v>
      </c>
      <c r="E140" s="4">
        <f t="shared" si="8"/>
        <v>102.30464223539039</v>
      </c>
      <c r="G140" s="78"/>
    </row>
    <row r="141" spans="3:7">
      <c r="C141" s="47">
        <v>44593</v>
      </c>
      <c r="D141" s="72">
        <v>450.93218994140625</v>
      </c>
      <c r="E141" s="4">
        <f t="shared" si="8"/>
        <v>104.03581173534329</v>
      </c>
      <c r="G141" s="78"/>
    </row>
    <row r="142" spans="3:7">
      <c r="C142" s="47">
        <v>44621</v>
      </c>
      <c r="D142" s="72">
        <v>464.3692626953125</v>
      </c>
      <c r="E142" s="4">
        <f t="shared" si="8"/>
        <v>107.13591592502455</v>
      </c>
      <c r="G142" s="78"/>
    </row>
    <row r="143" spans="3:7">
      <c r="C143" s="47">
        <v>44652</v>
      </c>
      <c r="D143" s="72">
        <v>461.89920043945313</v>
      </c>
      <c r="E143" s="4">
        <f t="shared" si="8"/>
        <v>106.56604103572344</v>
      </c>
      <c r="G143" s="78"/>
    </row>
    <row r="144" spans="3:7">
      <c r="C144" s="47">
        <v>44682</v>
      </c>
      <c r="D144" s="72">
        <v>424.69000244140625</v>
      </c>
      <c r="E144" s="4">
        <f t="shared" si="8"/>
        <v>97.981404134439188</v>
      </c>
      <c r="G144" s="78"/>
    </row>
    <row r="145" spans="3:7">
      <c r="C145" s="47">
        <v>44713</v>
      </c>
      <c r="D145" s="72">
        <v>409.73577880859375</v>
      </c>
      <c r="E145" s="4">
        <f t="shared" si="8"/>
        <v>94.531273872694825</v>
      </c>
      <c r="G145" s="78"/>
    </row>
    <row r="146" spans="3:7">
      <c r="C146" s="47">
        <v>44743</v>
      </c>
      <c r="D146" s="72">
        <v>341.54544067382813</v>
      </c>
      <c r="E146" s="4">
        <f t="shared" si="8"/>
        <v>78.798892511143109</v>
      </c>
      <c r="G146" s="78"/>
    </row>
    <row r="147" spans="3:7">
      <c r="C147" s="47">
        <v>44774</v>
      </c>
      <c r="D147" s="72">
        <v>361.10394287109375</v>
      </c>
      <c r="E147" s="4">
        <f t="shared" si="8"/>
        <v>83.311288604853843</v>
      </c>
      <c r="G147" s="78"/>
    </row>
    <row r="148" spans="3:7">
      <c r="C148" s="47">
        <v>44805</v>
      </c>
      <c r="D148" s="72">
        <v>350.84039306640625</v>
      </c>
      <c r="E148" s="4">
        <f t="shared" si="8"/>
        <v>80.943356665119097</v>
      </c>
      <c r="G148" s="78"/>
    </row>
    <row r="149" spans="3:7">
      <c r="C149" s="47">
        <v>44835</v>
      </c>
      <c r="D149" s="72">
        <v>345.69256591796875</v>
      </c>
      <c r="E149" s="4">
        <f t="shared" si="8"/>
        <v>79.755687237193527</v>
      </c>
      <c r="G149" s="78"/>
    </row>
    <row r="150" spans="3:7">
      <c r="C150" s="47">
        <v>44866</v>
      </c>
      <c r="D150" s="72">
        <v>364.23272705078125</v>
      </c>
      <c r="E150" s="4">
        <f t="shared" si="8"/>
        <v>84.033139049641974</v>
      </c>
      <c r="G150" s="78"/>
    </row>
    <row r="151" spans="3:7">
      <c r="C151" s="47">
        <v>44896</v>
      </c>
      <c r="D151" s="72">
        <v>379.53103637695313</v>
      </c>
      <c r="E151" s="4">
        <f t="shared" si="8"/>
        <v>87.562654272614793</v>
      </c>
      <c r="G151" s="78"/>
    </row>
    <row r="152" spans="3:7">
      <c r="C152" s="47">
        <v>44927</v>
      </c>
      <c r="D152" s="72">
        <v>408.22354125976563</v>
      </c>
      <c r="E152" s="4">
        <f t="shared" si="8"/>
        <v>94.182381368592502</v>
      </c>
      <c r="G152" s="78"/>
    </row>
    <row r="153" spans="3:7">
      <c r="C153" s="47">
        <v>44958</v>
      </c>
      <c r="D153" s="72">
        <v>406.20114135742188</v>
      </c>
      <c r="E153" s="4">
        <f t="shared" si="8"/>
        <v>93.715787898028452</v>
      </c>
      <c r="G153" s="78"/>
    </row>
    <row r="154" spans="3:7">
      <c r="C154" s="47">
        <v>44986</v>
      </c>
      <c r="D154" s="72">
        <v>400.78152465820313</v>
      </c>
      <c r="E154" s="4">
        <f t="shared" si="8"/>
        <v>92.465413151725883</v>
      </c>
      <c r="G154" s="78"/>
    </row>
    <row r="155" spans="3:7">
      <c r="C155" s="47">
        <v>45017</v>
      </c>
      <c r="D155" s="72">
        <v>399.79641723632813</v>
      </c>
      <c r="E155" s="4">
        <f t="shared" si="8"/>
        <v>92.238136295987132</v>
      </c>
      <c r="G155" s="78"/>
    </row>
    <row r="156" spans="3:7">
      <c r="C156" s="47">
        <v>45047</v>
      </c>
      <c r="D156" s="72">
        <v>373.50054931640625</v>
      </c>
      <c r="E156" s="4">
        <f t="shared" si="8"/>
        <v>86.171343937051915</v>
      </c>
      <c r="G156" s="78"/>
    </row>
    <row r="157" spans="3:7">
      <c r="C157" s="47">
        <v>45078</v>
      </c>
      <c r="D157" s="72">
        <v>380.39297485351563</v>
      </c>
      <c r="E157" s="4">
        <f t="shared" si="8"/>
        <v>87.761514480591416</v>
      </c>
      <c r="G157" s="78"/>
    </row>
    <row r="158" spans="3:7">
      <c r="C158" s="47">
        <v>45108</v>
      </c>
      <c r="D158" s="72">
        <v>383.07073974609375</v>
      </c>
      <c r="E158" s="4">
        <f t="shared" si="8"/>
        <v>88.379309019215881</v>
      </c>
      <c r="G158" s="78"/>
    </row>
    <row r="159" spans="3:7">
      <c r="C159" s="47">
        <v>45139</v>
      </c>
      <c r="D159" s="72">
        <v>378.83013916015625</v>
      </c>
      <c r="E159" s="4">
        <f t="shared" si="8"/>
        <v>87.40094833873151</v>
      </c>
      <c r="G159" s="78"/>
    </row>
    <row r="160" spans="3:7">
      <c r="C160" s="47">
        <v>45170</v>
      </c>
      <c r="D160" s="72">
        <v>375.15988159179688</v>
      </c>
      <c r="E160" s="4">
        <f t="shared" si="8"/>
        <v>86.554173072029727</v>
      </c>
    </row>
    <row r="161" spans="3:5">
      <c r="C161" s="47">
        <v>45200</v>
      </c>
      <c r="D161" s="72">
        <v>360.13699340820313</v>
      </c>
      <c r="E161" s="4">
        <f t="shared" si="8"/>
        <v>83.088201022013607</v>
      </c>
    </row>
    <row r="162" spans="3:5">
      <c r="C162" s="47">
        <v>45231</v>
      </c>
      <c r="D162" s="72">
        <v>370.76443481445313</v>
      </c>
      <c r="E162" s="4">
        <f t="shared" si="8"/>
        <v>85.540087398793858</v>
      </c>
    </row>
    <row r="163" spans="3:5">
      <c r="C163" s="47">
        <v>45261</v>
      </c>
      <c r="D163" s="72">
        <v>380.75030517578125</v>
      </c>
      <c r="E163" s="4">
        <f t="shared" si="8"/>
        <v>87.843955146757622</v>
      </c>
    </row>
    <row r="164" spans="3:5">
      <c r="C164" s="47">
        <v>45292</v>
      </c>
      <c r="D164" s="72">
        <v>378.490966796875</v>
      </c>
      <c r="E164" s="4">
        <f t="shared" si="8"/>
        <v>87.322696945463832</v>
      </c>
    </row>
    <row r="165" spans="3:5">
      <c r="C165" s="47">
        <v>45323</v>
      </c>
      <c r="D165" s="72">
        <v>376.96884155273438</v>
      </c>
      <c r="E165" s="4">
        <f t="shared" si="8"/>
        <v>86.971523223850383</v>
      </c>
    </row>
    <row r="166" spans="3:5">
      <c r="C166" s="47">
        <v>45352</v>
      </c>
      <c r="D166" s="72">
        <v>393.51983642578125</v>
      </c>
      <c r="E166" s="4">
        <f t="shared" si="8"/>
        <v>90.790048991258288</v>
      </c>
    </row>
    <row r="167" spans="3:5">
      <c r="C167" s="47">
        <v>45383</v>
      </c>
      <c r="D167" s="72">
        <v>430.1158447265625</v>
      </c>
      <c r="E167" s="4">
        <f t="shared" si="8"/>
        <v>99.233215202878384</v>
      </c>
    </row>
    <row r="168" spans="3:5">
      <c r="C168" s="47">
        <v>45413</v>
      </c>
      <c r="D168" s="72">
        <v>459.44708251953125</v>
      </c>
      <c r="E168" s="4">
        <f t="shared" si="8"/>
        <v>106.00030613375736</v>
      </c>
    </row>
    <row r="169" spans="3:5">
      <c r="C169" s="47">
        <v>45444</v>
      </c>
      <c r="D169" s="72">
        <v>437.33575439453125</v>
      </c>
      <c r="E169" s="4">
        <f t="shared" si="8"/>
        <v>100.89894051528198</v>
      </c>
    </row>
    <row r="170" spans="3:5">
      <c r="C170" s="47">
        <v>45474</v>
      </c>
      <c r="D170" s="72">
        <v>426.0850830078125</v>
      </c>
      <c r="E170" s="4">
        <f t="shared" si="8"/>
        <v>98.303267027352504</v>
      </c>
    </row>
    <row r="171" spans="3:5">
      <c r="C171" s="47">
        <v>45505</v>
      </c>
      <c r="D171" s="72">
        <v>406.58734130859375</v>
      </c>
      <c r="E171" s="4">
        <f t="shared" si="8"/>
        <v>93.804889156063581</v>
      </c>
    </row>
    <row r="172" spans="3:5">
      <c r="C172" s="47">
        <v>45536</v>
      </c>
      <c r="D172" s="72">
        <v>419.77719116210938</v>
      </c>
      <c r="E172" s="4">
        <f t="shared" si="8"/>
        <v>96.847955867171748</v>
      </c>
    </row>
    <row r="173" spans="3:5">
      <c r="C173" s="47">
        <v>45566</v>
      </c>
      <c r="D173" s="72">
        <v>432.69271850585938</v>
      </c>
      <c r="E173" s="4">
        <f t="shared" si="8"/>
        <v>99.82773287393556</v>
      </c>
    </row>
    <row r="174" spans="3:5">
      <c r="C174" s="47">
        <v>45597</v>
      </c>
      <c r="D174" s="72">
        <v>411.62545776367188</v>
      </c>
      <c r="E174" s="4">
        <f t="shared" si="8"/>
        <v>94.967246926728279</v>
      </c>
    </row>
    <row r="175" spans="3:5">
      <c r="C175" s="47">
        <v>45627</v>
      </c>
      <c r="D175" s="72">
        <v>404.58294677734375</v>
      </c>
      <c r="E175" s="4">
        <f t="shared" si="8"/>
        <v>93.342449754424123</v>
      </c>
    </row>
    <row r="176" spans="3:5">
      <c r="C176" s="71"/>
    </row>
    <row r="177" spans="3:3">
      <c r="C177" s="71"/>
    </row>
    <row r="178" spans="3:3">
      <c r="C178" s="71"/>
    </row>
    <row r="179" spans="3:3">
      <c r="C179" s="71"/>
    </row>
    <row r="180" spans="3:3">
      <c r="C180" s="71"/>
    </row>
    <row r="181" spans="3:3">
      <c r="C181" s="71"/>
    </row>
    <row r="182" spans="3:3">
      <c r="C182" s="71"/>
    </row>
    <row r="183" spans="3:3">
      <c r="C183" s="71"/>
    </row>
    <row r="184" spans="3:3">
      <c r="C184" s="71"/>
    </row>
    <row r="185" spans="3:3">
      <c r="C185" s="71"/>
    </row>
    <row r="186" spans="3:3">
      <c r="C186" s="71"/>
    </row>
  </sheetData>
  <mergeCells count="1">
    <mergeCell ref="G4:I4"/>
  </mergeCells>
  <phoneticPr fontId="0" type="noConversion"/>
  <pageMargins left="0.75" right="0.75" top="1" bottom="1" header="0" footer="0"/>
  <pageSetup paperSize="9" orientation="portrait" horizontalDpi="200" verticalDpi="200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61D3D-7194-4D16-81D3-D959AAE5A0F2}">
  <sheetPr>
    <tabColor rgb="FF92D050"/>
  </sheetPr>
  <dimension ref="A1:I184"/>
  <sheetViews>
    <sheetView showGridLines="0" zoomScale="85" zoomScaleNormal="85" workbookViewId="0">
      <selection activeCell="I4" sqref="I4"/>
    </sheetView>
  </sheetViews>
  <sheetFormatPr baseColWidth="10" defaultRowHeight="13.2"/>
  <cols>
    <col min="1" max="3" width="11.5546875" style="6"/>
    <col min="4" max="4" width="16.44140625" style="6" customWidth="1"/>
    <col min="6" max="7" width="11.5546875" style="6"/>
    <col min="8" max="8" width="16.5546875" style="6" customWidth="1"/>
    <col min="9" max="9" width="17.44140625" style="6" bestFit="1" customWidth="1"/>
  </cols>
  <sheetData>
    <row r="1" spans="1:9">
      <c r="A1" s="6" t="s">
        <v>26</v>
      </c>
    </row>
    <row r="2" spans="1:9" ht="14.4">
      <c r="A2" s="85" t="s">
        <v>23</v>
      </c>
      <c r="B2" s="85" t="s">
        <v>24</v>
      </c>
      <c r="C2" s="85" t="s">
        <v>25</v>
      </c>
      <c r="D2" s="85" t="s">
        <v>27</v>
      </c>
      <c r="F2" s="85" t="s">
        <v>23</v>
      </c>
      <c r="G2" s="85" t="s">
        <v>24</v>
      </c>
      <c r="H2" s="85" t="s">
        <v>30</v>
      </c>
      <c r="I2" s="85" t="s">
        <v>31</v>
      </c>
    </row>
    <row r="3" spans="1:9" ht="14.4">
      <c r="A3" s="86">
        <v>2009</v>
      </c>
      <c r="B3" s="86">
        <v>12</v>
      </c>
      <c r="C3" s="86">
        <v>57.31</v>
      </c>
      <c r="D3" s="90">
        <f t="shared" ref="D3:D15" si="0">+(C3/$C$16)*100</f>
        <v>96.840148698884761</v>
      </c>
      <c r="F3" s="95">
        <f>+A64</f>
        <v>2015</v>
      </c>
      <c r="G3" s="95">
        <f>+B64</f>
        <v>1</v>
      </c>
      <c r="H3" s="94">
        <v>67.489999999999995</v>
      </c>
      <c r="I3" s="94">
        <f>+H3/$H$3*100</f>
        <v>100</v>
      </c>
    </row>
    <row r="4" spans="1:9" ht="14.4">
      <c r="A4" s="86">
        <v>2010</v>
      </c>
      <c r="B4" s="86">
        <v>1</v>
      </c>
      <c r="C4" s="86">
        <v>57.61</v>
      </c>
      <c r="D4" s="90">
        <f t="shared" si="0"/>
        <v>97.347076715106454</v>
      </c>
      <c r="F4" s="6">
        <f t="shared" ref="F4:F67" si="1">+A65</f>
        <v>2015</v>
      </c>
      <c r="G4" s="6">
        <f t="shared" ref="G4:G67" si="2">+B65</f>
        <v>2</v>
      </c>
      <c r="H4" s="90">
        <v>67.72</v>
      </c>
      <c r="I4" s="90">
        <f t="shared" ref="I4:I67" si="3">+H4/$H$3*100</f>
        <v>100.34079122833013</v>
      </c>
    </row>
    <row r="5" spans="1:9" ht="14.4">
      <c r="A5" s="86">
        <v>2010</v>
      </c>
      <c r="B5" s="86">
        <v>2</v>
      </c>
      <c r="C5" s="86">
        <v>57.77</v>
      </c>
      <c r="D5" s="90">
        <f t="shared" si="0"/>
        <v>97.617438323758037</v>
      </c>
      <c r="F5" s="6">
        <f t="shared" si="1"/>
        <v>2015</v>
      </c>
      <c r="G5" s="6">
        <f t="shared" si="2"/>
        <v>3</v>
      </c>
      <c r="H5" s="90">
        <v>68.150000000000006</v>
      </c>
      <c r="I5" s="90">
        <f t="shared" si="3"/>
        <v>100.9779226552082</v>
      </c>
    </row>
    <row r="6" spans="1:9" ht="14.4">
      <c r="A6" s="86">
        <v>2010</v>
      </c>
      <c r="B6" s="86">
        <v>3</v>
      </c>
      <c r="C6" s="86">
        <v>57.82</v>
      </c>
      <c r="D6" s="90">
        <f t="shared" si="0"/>
        <v>97.701926326461646</v>
      </c>
      <c r="F6" s="6">
        <f t="shared" si="1"/>
        <v>2015</v>
      </c>
      <c r="G6" s="6">
        <f t="shared" si="2"/>
        <v>4</v>
      </c>
      <c r="H6" s="90">
        <v>68.540000000000006</v>
      </c>
      <c r="I6" s="90">
        <f t="shared" si="3"/>
        <v>101.55578604237667</v>
      </c>
    </row>
    <row r="7" spans="1:9" ht="14.4">
      <c r="A7" s="86">
        <v>2010</v>
      </c>
      <c r="B7" s="86">
        <v>4</v>
      </c>
      <c r="C7" s="86">
        <v>58.09</v>
      </c>
      <c r="D7" s="90">
        <f t="shared" si="0"/>
        <v>98.158161541061176</v>
      </c>
      <c r="F7" s="6">
        <f t="shared" si="1"/>
        <v>2015</v>
      </c>
      <c r="G7" s="6">
        <f t="shared" si="2"/>
        <v>5</v>
      </c>
      <c r="H7" s="90">
        <v>68.66</v>
      </c>
      <c r="I7" s="90">
        <f t="shared" si="3"/>
        <v>101.7335901615054</v>
      </c>
    </row>
    <row r="8" spans="1:9" ht="14.4">
      <c r="A8" s="86">
        <v>2010</v>
      </c>
      <c r="B8" s="86">
        <v>5</v>
      </c>
      <c r="C8" s="86">
        <v>58.3</v>
      </c>
      <c r="D8" s="90">
        <f t="shared" si="0"/>
        <v>98.513011152416354</v>
      </c>
      <c r="F8" s="6">
        <f t="shared" si="1"/>
        <v>2015</v>
      </c>
      <c r="G8" s="6">
        <f t="shared" si="2"/>
        <v>6</v>
      </c>
      <c r="H8" s="90">
        <v>69</v>
      </c>
      <c r="I8" s="90">
        <f t="shared" si="3"/>
        <v>102.2373684990369</v>
      </c>
    </row>
    <row r="9" spans="1:9" ht="14.4">
      <c r="A9" s="86">
        <v>2010</v>
      </c>
      <c r="B9" s="86">
        <v>6</v>
      </c>
      <c r="C9" s="86">
        <v>58.3</v>
      </c>
      <c r="D9" s="90">
        <f t="shared" si="0"/>
        <v>98.513011152416354</v>
      </c>
      <c r="F9" s="6">
        <f t="shared" si="1"/>
        <v>2015</v>
      </c>
      <c r="G9" s="6">
        <f t="shared" si="2"/>
        <v>7</v>
      </c>
      <c r="H9" s="90">
        <v>69.290000000000006</v>
      </c>
      <c r="I9" s="90">
        <f t="shared" si="3"/>
        <v>102.66706178693141</v>
      </c>
    </row>
    <row r="10" spans="1:9" ht="14.4">
      <c r="A10" s="86">
        <v>2010</v>
      </c>
      <c r="B10" s="86">
        <v>7</v>
      </c>
      <c r="C10" s="86">
        <v>58.67</v>
      </c>
      <c r="D10" s="90">
        <f t="shared" si="0"/>
        <v>99.13822237242313</v>
      </c>
      <c r="F10" s="6">
        <f t="shared" si="1"/>
        <v>2015</v>
      </c>
      <c r="G10" s="6">
        <f t="shared" si="2"/>
        <v>8</v>
      </c>
      <c r="H10" s="90">
        <v>69.760000000000005</v>
      </c>
      <c r="I10" s="90">
        <f t="shared" si="3"/>
        <v>103.36346125351905</v>
      </c>
    </row>
    <row r="11" spans="1:9" ht="14.4">
      <c r="A11" s="86">
        <v>2010</v>
      </c>
      <c r="B11" s="86">
        <v>8</v>
      </c>
      <c r="C11" s="86">
        <v>58.62</v>
      </c>
      <c r="D11" s="90">
        <f t="shared" si="0"/>
        <v>99.053734369719493</v>
      </c>
      <c r="F11" s="6">
        <f t="shared" si="1"/>
        <v>2015</v>
      </c>
      <c r="G11" s="6">
        <f t="shared" si="2"/>
        <v>9</v>
      </c>
      <c r="H11" s="90">
        <v>70.11</v>
      </c>
      <c r="I11" s="90">
        <f t="shared" si="3"/>
        <v>103.88205660097793</v>
      </c>
    </row>
    <row r="12" spans="1:9" ht="14.4">
      <c r="A12" s="86">
        <v>2010</v>
      </c>
      <c r="B12" s="86">
        <v>9</v>
      </c>
      <c r="C12" s="86">
        <v>58.85</v>
      </c>
      <c r="D12" s="90">
        <f t="shared" si="0"/>
        <v>99.442379182156131</v>
      </c>
      <c r="F12" s="6">
        <f t="shared" si="1"/>
        <v>2015</v>
      </c>
      <c r="G12" s="6">
        <f t="shared" si="2"/>
        <v>10</v>
      </c>
      <c r="H12" s="90">
        <v>70.400000000000006</v>
      </c>
      <c r="I12" s="90">
        <f t="shared" si="3"/>
        <v>104.31174988887244</v>
      </c>
    </row>
    <row r="13" spans="1:9" ht="14.25" customHeight="1">
      <c r="A13" s="86">
        <v>2010</v>
      </c>
      <c r="B13" s="86">
        <v>10</v>
      </c>
      <c r="C13" s="86">
        <v>58.91</v>
      </c>
      <c r="D13" s="90">
        <f t="shared" si="0"/>
        <v>99.543764785400469</v>
      </c>
      <c r="F13" s="6">
        <f t="shared" si="1"/>
        <v>2015</v>
      </c>
      <c r="G13" s="6">
        <f t="shared" si="2"/>
        <v>11</v>
      </c>
      <c r="H13" s="90">
        <v>70.38</v>
      </c>
      <c r="I13" s="90">
        <f t="shared" si="3"/>
        <v>104.28211586901763</v>
      </c>
    </row>
    <row r="14" spans="1:9" ht="14.4">
      <c r="A14" s="86">
        <v>2010</v>
      </c>
      <c r="B14" s="86">
        <v>11</v>
      </c>
      <c r="C14" s="86">
        <v>58.95</v>
      </c>
      <c r="D14" s="90">
        <f t="shared" si="0"/>
        <v>99.611355187563362</v>
      </c>
      <c r="F14" s="6">
        <f t="shared" si="1"/>
        <v>2015</v>
      </c>
      <c r="G14" s="6">
        <f t="shared" si="2"/>
        <v>12</v>
      </c>
      <c r="H14" s="90">
        <v>70.39</v>
      </c>
      <c r="I14" s="90">
        <f t="shared" si="3"/>
        <v>104.29693287894504</v>
      </c>
    </row>
    <row r="15" spans="1:9" ht="14.4">
      <c r="A15" s="86">
        <v>2010</v>
      </c>
      <c r="B15" s="86">
        <v>12</v>
      </c>
      <c r="C15" s="86">
        <v>59.02</v>
      </c>
      <c r="D15" s="90">
        <f t="shared" si="0"/>
        <v>99.729638391348431</v>
      </c>
      <c r="F15" s="6">
        <f t="shared" si="1"/>
        <v>2016</v>
      </c>
      <c r="G15" s="6">
        <f t="shared" si="2"/>
        <v>1</v>
      </c>
      <c r="H15" s="90">
        <v>70.72</v>
      </c>
      <c r="I15" s="90">
        <f t="shared" si="3"/>
        <v>104.78589420654913</v>
      </c>
    </row>
    <row r="16" spans="1:9" ht="14.4">
      <c r="A16" s="93">
        <v>2011</v>
      </c>
      <c r="B16" s="93">
        <v>1</v>
      </c>
      <c r="C16" s="93">
        <v>59.18</v>
      </c>
      <c r="D16" s="94">
        <f>+(C16/$C$16)*100</f>
        <v>100</v>
      </c>
      <c r="F16" s="6">
        <f t="shared" si="1"/>
        <v>2016</v>
      </c>
      <c r="G16" s="6">
        <f t="shared" si="2"/>
        <v>2</v>
      </c>
      <c r="H16" s="90">
        <v>70.91</v>
      </c>
      <c r="I16" s="90">
        <f t="shared" si="3"/>
        <v>105.06741739516966</v>
      </c>
    </row>
    <row r="17" spans="1:9" ht="14.4">
      <c r="A17" s="86">
        <v>2011</v>
      </c>
      <c r="B17" s="86">
        <v>2</v>
      </c>
      <c r="C17" s="86">
        <v>59.31</v>
      </c>
      <c r="D17" s="90">
        <f t="shared" ref="D17:D80" si="4">+(C17/$C$16)*100</f>
        <v>100.21966880702942</v>
      </c>
      <c r="F17" s="6">
        <f t="shared" si="1"/>
        <v>2016</v>
      </c>
      <c r="G17" s="6">
        <f t="shared" si="2"/>
        <v>3</v>
      </c>
      <c r="H17" s="90">
        <v>71.180000000000007</v>
      </c>
      <c r="I17" s="90">
        <f t="shared" si="3"/>
        <v>105.4674766632094</v>
      </c>
    </row>
    <row r="18" spans="1:9" ht="14.4">
      <c r="A18" s="86">
        <v>2011</v>
      </c>
      <c r="B18" s="86">
        <v>3</v>
      </c>
      <c r="C18" s="86">
        <v>59.77</v>
      </c>
      <c r="D18" s="90">
        <f t="shared" si="4"/>
        <v>100.99695843190268</v>
      </c>
      <c r="F18" s="6">
        <f t="shared" si="1"/>
        <v>2016</v>
      </c>
      <c r="G18" s="6">
        <f t="shared" si="2"/>
        <v>4</v>
      </c>
      <c r="H18" s="90">
        <v>71.42</v>
      </c>
      <c r="I18" s="90">
        <f t="shared" si="3"/>
        <v>105.8230849014669</v>
      </c>
    </row>
    <row r="19" spans="1:9" ht="14.4">
      <c r="A19" s="86">
        <v>2011</v>
      </c>
      <c r="B19" s="86">
        <v>4</v>
      </c>
      <c r="C19" s="86">
        <v>59.96</v>
      </c>
      <c r="D19" s="90">
        <f t="shared" si="4"/>
        <v>101.31801284217642</v>
      </c>
      <c r="F19" s="6">
        <f t="shared" si="1"/>
        <v>2016</v>
      </c>
      <c r="G19" s="6">
        <f t="shared" si="2"/>
        <v>5</v>
      </c>
      <c r="H19" s="90">
        <v>71.58</v>
      </c>
      <c r="I19" s="90">
        <f t="shared" si="3"/>
        <v>106.06015706030523</v>
      </c>
    </row>
    <row r="20" spans="1:9" ht="14.4">
      <c r="A20" s="86">
        <v>2011</v>
      </c>
      <c r="B20" s="86">
        <v>5</v>
      </c>
      <c r="C20" s="86">
        <v>60.2</v>
      </c>
      <c r="D20" s="90">
        <f t="shared" si="4"/>
        <v>101.72355525515377</v>
      </c>
      <c r="F20" s="6">
        <f t="shared" si="1"/>
        <v>2016</v>
      </c>
      <c r="G20" s="6">
        <f t="shared" si="2"/>
        <v>6</v>
      </c>
      <c r="H20" s="90">
        <v>71.900000000000006</v>
      </c>
      <c r="I20" s="90">
        <f t="shared" si="3"/>
        <v>106.53430137798195</v>
      </c>
    </row>
    <row r="21" spans="1:9" ht="14.4">
      <c r="A21" s="86">
        <v>2011</v>
      </c>
      <c r="B21" s="86">
        <v>6</v>
      </c>
      <c r="C21" s="86">
        <v>60.3</v>
      </c>
      <c r="D21" s="90">
        <f t="shared" si="4"/>
        <v>101.89253126056099</v>
      </c>
      <c r="F21" s="6">
        <f t="shared" si="1"/>
        <v>2016</v>
      </c>
      <c r="G21" s="6">
        <f t="shared" si="2"/>
        <v>7</v>
      </c>
      <c r="H21" s="90">
        <v>72.069999999999993</v>
      </c>
      <c r="I21" s="90">
        <f t="shared" si="3"/>
        <v>106.78619054674768</v>
      </c>
    </row>
    <row r="22" spans="1:9" ht="14.4">
      <c r="A22" s="86">
        <v>2011</v>
      </c>
      <c r="B22" s="86">
        <v>7</v>
      </c>
      <c r="C22" s="86">
        <v>60.38</v>
      </c>
      <c r="D22" s="90">
        <f t="shared" si="4"/>
        <v>102.02771206488679</v>
      </c>
      <c r="F22" s="6">
        <f t="shared" si="1"/>
        <v>2016</v>
      </c>
      <c r="G22" s="6">
        <f t="shared" si="2"/>
        <v>8</v>
      </c>
      <c r="H22" s="90">
        <v>72.11</v>
      </c>
      <c r="I22" s="90">
        <f t="shared" si="3"/>
        <v>106.84545858645727</v>
      </c>
    </row>
    <row r="23" spans="1:9" ht="14.4">
      <c r="A23" s="86">
        <v>2011</v>
      </c>
      <c r="B23" s="86">
        <v>8</v>
      </c>
      <c r="C23" s="86">
        <v>60.47</v>
      </c>
      <c r="D23" s="90">
        <f t="shared" si="4"/>
        <v>102.1797904697533</v>
      </c>
      <c r="F23" s="6">
        <f t="shared" si="1"/>
        <v>2016</v>
      </c>
      <c r="G23" s="6">
        <f t="shared" si="2"/>
        <v>9</v>
      </c>
      <c r="H23" s="90">
        <v>72.28</v>
      </c>
      <c r="I23" s="90">
        <f t="shared" si="3"/>
        <v>107.09734775522301</v>
      </c>
    </row>
    <row r="24" spans="1:9" ht="14.4">
      <c r="A24" s="86">
        <v>2011</v>
      </c>
      <c r="B24" s="86">
        <v>9</v>
      </c>
      <c r="C24" s="86">
        <v>60.78</v>
      </c>
      <c r="D24" s="90">
        <f t="shared" si="4"/>
        <v>102.70361608651572</v>
      </c>
      <c r="F24" s="6">
        <f t="shared" si="1"/>
        <v>2016</v>
      </c>
      <c r="G24" s="6">
        <f t="shared" si="2"/>
        <v>10</v>
      </c>
      <c r="H24" s="90">
        <v>72.400000000000006</v>
      </c>
      <c r="I24" s="90">
        <f t="shared" si="3"/>
        <v>107.27515187435176</v>
      </c>
    </row>
    <row r="25" spans="1:9" ht="12.75" customHeight="1">
      <c r="A25" s="86">
        <v>2011</v>
      </c>
      <c r="B25" s="86">
        <v>10</v>
      </c>
      <c r="C25" s="86">
        <v>61.07</v>
      </c>
      <c r="D25" s="90">
        <f t="shared" si="4"/>
        <v>103.19364650219669</v>
      </c>
      <c r="F25" s="6">
        <f t="shared" si="1"/>
        <v>2016</v>
      </c>
      <c r="G25" s="6">
        <f t="shared" si="2"/>
        <v>11</v>
      </c>
      <c r="H25" s="90">
        <v>72.44</v>
      </c>
      <c r="I25" s="90">
        <f t="shared" si="3"/>
        <v>107.33441991406134</v>
      </c>
    </row>
    <row r="26" spans="1:9" ht="14.4">
      <c r="A26" s="86">
        <v>2011</v>
      </c>
      <c r="B26" s="86">
        <v>11</v>
      </c>
      <c r="C26" s="86">
        <v>61.26</v>
      </c>
      <c r="D26" s="90">
        <f t="shared" si="4"/>
        <v>103.51470091247043</v>
      </c>
      <c r="F26" s="6">
        <f t="shared" si="1"/>
        <v>2016</v>
      </c>
      <c r="G26" s="6">
        <f t="shared" si="2"/>
        <v>12</v>
      </c>
      <c r="H26" s="90">
        <v>72.290000000000006</v>
      </c>
      <c r="I26" s="90">
        <f t="shared" si="3"/>
        <v>107.11216476515042</v>
      </c>
    </row>
    <row r="27" spans="1:9" ht="14.4">
      <c r="A27" s="86">
        <v>2011</v>
      </c>
      <c r="B27" s="86">
        <v>12</v>
      </c>
      <c r="C27" s="86">
        <v>61.64</v>
      </c>
      <c r="D27" s="90">
        <f t="shared" si="4"/>
        <v>104.15680973301791</v>
      </c>
      <c r="F27" s="6">
        <f t="shared" si="1"/>
        <v>2017</v>
      </c>
      <c r="G27" s="6">
        <f t="shared" si="2"/>
        <v>1</v>
      </c>
      <c r="H27" s="90">
        <v>72.680000000000007</v>
      </c>
      <c r="I27" s="90">
        <f t="shared" si="3"/>
        <v>107.69002815231887</v>
      </c>
    </row>
    <row r="28" spans="1:9" ht="14.4">
      <c r="A28" s="86">
        <v>2012</v>
      </c>
      <c r="B28" s="86">
        <v>1</v>
      </c>
      <c r="C28" s="86">
        <v>61.69</v>
      </c>
      <c r="D28" s="90">
        <f t="shared" si="4"/>
        <v>104.24129773572153</v>
      </c>
      <c r="F28" s="6">
        <f t="shared" si="1"/>
        <v>2017</v>
      </c>
      <c r="G28" s="6">
        <f t="shared" si="2"/>
        <v>2</v>
      </c>
      <c r="H28" s="90">
        <v>72.86</v>
      </c>
      <c r="I28" s="90">
        <f t="shared" si="3"/>
        <v>107.956734331012</v>
      </c>
    </row>
    <row r="29" spans="1:9" ht="14.4">
      <c r="A29" s="86">
        <v>2012</v>
      </c>
      <c r="B29" s="86">
        <v>2</v>
      </c>
      <c r="C29" s="86">
        <v>61.93</v>
      </c>
      <c r="D29" s="90">
        <f t="shared" si="4"/>
        <v>104.6468401486989</v>
      </c>
      <c r="F29" s="6">
        <f t="shared" si="1"/>
        <v>2017</v>
      </c>
      <c r="G29" s="6">
        <f t="shared" si="2"/>
        <v>3</v>
      </c>
      <c r="H29" s="90">
        <v>73.14</v>
      </c>
      <c r="I29" s="90">
        <f t="shared" si="3"/>
        <v>108.37161060897911</v>
      </c>
    </row>
    <row r="30" spans="1:9" ht="14.4">
      <c r="A30" s="86">
        <v>2012</v>
      </c>
      <c r="B30" s="86">
        <v>3</v>
      </c>
      <c r="C30" s="86">
        <v>62.03</v>
      </c>
      <c r="D30" s="90">
        <f t="shared" si="4"/>
        <v>104.81581615410612</v>
      </c>
      <c r="F30" s="6">
        <f t="shared" si="1"/>
        <v>2017</v>
      </c>
      <c r="G30" s="6">
        <f t="shared" si="2"/>
        <v>4</v>
      </c>
      <c r="H30" s="90">
        <v>73.31</v>
      </c>
      <c r="I30" s="90">
        <f t="shared" si="3"/>
        <v>108.62349977774485</v>
      </c>
    </row>
    <row r="31" spans="1:9" ht="14.4">
      <c r="A31" s="86">
        <v>2012</v>
      </c>
      <c r="B31" s="86">
        <v>4</v>
      </c>
      <c r="C31" s="86">
        <v>62.06</v>
      </c>
      <c r="D31" s="90">
        <f t="shared" si="4"/>
        <v>104.86650895572829</v>
      </c>
      <c r="F31" s="6">
        <f t="shared" si="1"/>
        <v>2017</v>
      </c>
      <c r="G31" s="6">
        <f t="shared" si="2"/>
        <v>5</v>
      </c>
      <c r="H31" s="90">
        <v>73.400000000000006</v>
      </c>
      <c r="I31" s="90">
        <f t="shared" si="3"/>
        <v>108.75685286709145</v>
      </c>
    </row>
    <row r="32" spans="1:9" ht="14.4">
      <c r="A32" s="86">
        <v>2012</v>
      </c>
      <c r="B32" s="86">
        <v>5</v>
      </c>
      <c r="C32" s="86">
        <v>62.08</v>
      </c>
      <c r="D32" s="90">
        <f t="shared" si="4"/>
        <v>104.90030415680974</v>
      </c>
      <c r="F32" s="6">
        <f t="shared" si="1"/>
        <v>2017</v>
      </c>
      <c r="G32" s="6">
        <f t="shared" si="2"/>
        <v>6</v>
      </c>
      <c r="H32" s="90">
        <v>73.12</v>
      </c>
      <c r="I32" s="90">
        <f t="shared" si="3"/>
        <v>108.34197658912433</v>
      </c>
    </row>
    <row r="33" spans="1:9" ht="14.4">
      <c r="A33" s="86">
        <v>2012</v>
      </c>
      <c r="B33" s="86">
        <v>6</v>
      </c>
      <c r="C33" s="86">
        <v>61.9</v>
      </c>
      <c r="D33" s="90">
        <f t="shared" si="4"/>
        <v>104.59614734707672</v>
      </c>
      <c r="F33" s="6">
        <f t="shared" si="1"/>
        <v>2017</v>
      </c>
      <c r="G33" s="6">
        <f t="shared" si="2"/>
        <v>7</v>
      </c>
      <c r="H33" s="90">
        <v>73.290000000000006</v>
      </c>
      <c r="I33" s="90">
        <f t="shared" si="3"/>
        <v>108.59386575789007</v>
      </c>
    </row>
    <row r="34" spans="1:9" ht="14.4">
      <c r="A34" s="86">
        <v>2012</v>
      </c>
      <c r="B34" s="86">
        <v>7</v>
      </c>
      <c r="C34" s="86">
        <v>61.89</v>
      </c>
      <c r="D34" s="90">
        <f t="shared" si="4"/>
        <v>104.57924974653598</v>
      </c>
      <c r="F34" s="6">
        <f t="shared" si="1"/>
        <v>2017</v>
      </c>
      <c r="G34" s="6">
        <f t="shared" si="2"/>
        <v>8</v>
      </c>
      <c r="H34" s="90">
        <v>73.44</v>
      </c>
      <c r="I34" s="90">
        <f t="shared" si="3"/>
        <v>108.81612090680102</v>
      </c>
    </row>
    <row r="35" spans="1:9" ht="14.4">
      <c r="A35" s="86">
        <v>2012</v>
      </c>
      <c r="B35" s="86">
        <v>8</v>
      </c>
      <c r="C35" s="86">
        <v>62.03</v>
      </c>
      <c r="D35" s="90">
        <f t="shared" si="4"/>
        <v>104.81581615410612</v>
      </c>
      <c r="F35" s="6">
        <f t="shared" si="1"/>
        <v>2017</v>
      </c>
      <c r="G35" s="6">
        <f t="shared" si="2"/>
        <v>9</v>
      </c>
      <c r="H35" s="90">
        <v>73.33</v>
      </c>
      <c r="I35" s="90">
        <f t="shared" si="3"/>
        <v>108.65313379759965</v>
      </c>
    </row>
    <row r="36" spans="1:9" ht="14.4">
      <c r="A36" s="86">
        <v>2012</v>
      </c>
      <c r="B36" s="86">
        <v>9</v>
      </c>
      <c r="C36" s="86">
        <v>62.5</v>
      </c>
      <c r="D36" s="90">
        <f t="shared" si="4"/>
        <v>105.61000337952011</v>
      </c>
      <c r="F36" s="6">
        <f t="shared" si="1"/>
        <v>2017</v>
      </c>
      <c r="G36" s="6">
        <f t="shared" si="2"/>
        <v>10</v>
      </c>
      <c r="H36" s="90">
        <v>73.760000000000005</v>
      </c>
      <c r="I36" s="90">
        <f t="shared" si="3"/>
        <v>109.29026522447771</v>
      </c>
    </row>
    <row r="37" spans="1:9" ht="12" customHeight="1">
      <c r="A37" s="86">
        <v>2012</v>
      </c>
      <c r="B37" s="86">
        <v>10</v>
      </c>
      <c r="C37" s="86">
        <v>62.85</v>
      </c>
      <c r="D37" s="90">
        <f t="shared" si="4"/>
        <v>106.20141939844542</v>
      </c>
      <c r="F37" s="6">
        <f t="shared" si="1"/>
        <v>2017</v>
      </c>
      <c r="G37" s="6">
        <f t="shared" si="2"/>
        <v>11</v>
      </c>
      <c r="H37" s="90">
        <v>73.83</v>
      </c>
      <c r="I37" s="90">
        <f t="shared" si="3"/>
        <v>109.3939842939695</v>
      </c>
    </row>
    <row r="38" spans="1:9" ht="14.4">
      <c r="A38" s="86">
        <v>2012</v>
      </c>
      <c r="B38" s="86">
        <v>11</v>
      </c>
      <c r="C38" s="86">
        <v>62.57</v>
      </c>
      <c r="D38" s="90">
        <f t="shared" si="4"/>
        <v>105.72828658330518</v>
      </c>
      <c r="F38" s="6">
        <f t="shared" si="1"/>
        <v>2017</v>
      </c>
      <c r="G38" s="6">
        <f t="shared" si="2"/>
        <v>12</v>
      </c>
      <c r="H38" s="90">
        <v>73.930000000000007</v>
      </c>
      <c r="I38" s="90">
        <f t="shared" si="3"/>
        <v>109.54215439324346</v>
      </c>
    </row>
    <row r="39" spans="1:9" ht="14.4">
      <c r="A39" s="86">
        <v>2012</v>
      </c>
      <c r="B39" s="86">
        <v>12</v>
      </c>
      <c r="C39" s="86">
        <v>62.55</v>
      </c>
      <c r="D39" s="90">
        <f t="shared" si="4"/>
        <v>105.6944913822237</v>
      </c>
      <c r="F39" s="6">
        <f t="shared" si="1"/>
        <v>2018</v>
      </c>
      <c r="G39" s="6">
        <f t="shared" si="2"/>
        <v>1</v>
      </c>
      <c r="H39" s="90">
        <v>74.27</v>
      </c>
      <c r="I39" s="90">
        <f t="shared" si="3"/>
        <v>110.04593273077494</v>
      </c>
    </row>
    <row r="40" spans="1:9" ht="14.4">
      <c r="A40" s="86">
        <v>2013</v>
      </c>
      <c r="B40" s="86">
        <v>1</v>
      </c>
      <c r="C40" s="86">
        <v>62.67</v>
      </c>
      <c r="D40" s="90">
        <f t="shared" si="4"/>
        <v>105.89726258871241</v>
      </c>
      <c r="F40" s="6">
        <f t="shared" si="1"/>
        <v>2018</v>
      </c>
      <c r="G40" s="6">
        <f t="shared" si="2"/>
        <v>2</v>
      </c>
      <c r="H40" s="90">
        <v>74.31</v>
      </c>
      <c r="I40" s="90">
        <f t="shared" si="3"/>
        <v>110.10520077048453</v>
      </c>
    </row>
    <row r="41" spans="1:9" ht="14.4">
      <c r="A41" s="86">
        <v>2013</v>
      </c>
      <c r="B41" s="86">
        <v>2</v>
      </c>
      <c r="C41" s="86">
        <v>62.74</v>
      </c>
      <c r="D41" s="90">
        <f t="shared" si="4"/>
        <v>106.01554579249748</v>
      </c>
      <c r="F41" s="6">
        <f t="shared" si="1"/>
        <v>2018</v>
      </c>
      <c r="G41" s="6">
        <f t="shared" si="2"/>
        <v>3</v>
      </c>
      <c r="H41" s="90">
        <v>74.459999999999994</v>
      </c>
      <c r="I41" s="90">
        <f t="shared" si="3"/>
        <v>110.32745591939546</v>
      </c>
    </row>
    <row r="42" spans="1:9" ht="14.4">
      <c r="A42" s="86">
        <v>2013</v>
      </c>
      <c r="B42" s="86">
        <v>3</v>
      </c>
      <c r="C42" s="86">
        <v>62.98</v>
      </c>
      <c r="D42" s="90">
        <f t="shared" si="4"/>
        <v>106.42108820547482</v>
      </c>
      <c r="F42" s="6">
        <f t="shared" si="1"/>
        <v>2018</v>
      </c>
      <c r="G42" s="6">
        <f t="shared" si="2"/>
        <v>4</v>
      </c>
      <c r="H42" s="90">
        <v>74.7</v>
      </c>
      <c r="I42" s="90">
        <f t="shared" si="3"/>
        <v>110.68306415765299</v>
      </c>
    </row>
    <row r="43" spans="1:9" ht="14.4">
      <c r="A43" s="86">
        <v>2013</v>
      </c>
      <c r="B43" s="86">
        <v>4</v>
      </c>
      <c r="C43" s="86">
        <v>62.68</v>
      </c>
      <c r="D43" s="90">
        <f t="shared" si="4"/>
        <v>105.91416018925312</v>
      </c>
      <c r="F43" s="6">
        <f t="shared" si="1"/>
        <v>2018</v>
      </c>
      <c r="G43" s="6">
        <f t="shared" si="2"/>
        <v>5</v>
      </c>
      <c r="H43" s="90">
        <v>74.900000000000006</v>
      </c>
      <c r="I43" s="90">
        <f t="shared" si="3"/>
        <v>110.97940435620093</v>
      </c>
    </row>
    <row r="44" spans="1:9" ht="14.4">
      <c r="A44" s="86">
        <v>2013</v>
      </c>
      <c r="B44" s="86">
        <v>5</v>
      </c>
      <c r="C44" s="86">
        <v>62.67</v>
      </c>
      <c r="D44" s="90">
        <f t="shared" si="4"/>
        <v>105.89726258871241</v>
      </c>
      <c r="F44" s="6">
        <f t="shared" si="1"/>
        <v>2018</v>
      </c>
      <c r="G44" s="6">
        <f t="shared" si="2"/>
        <v>6</v>
      </c>
      <c r="H44" s="90">
        <v>74.98</v>
      </c>
      <c r="I44" s="90">
        <f t="shared" si="3"/>
        <v>111.09794043562012</v>
      </c>
    </row>
    <row r="45" spans="1:9" ht="14.4">
      <c r="A45" s="86">
        <v>2013</v>
      </c>
      <c r="B45" s="86">
        <v>6</v>
      </c>
      <c r="C45" s="86">
        <v>63.07</v>
      </c>
      <c r="D45" s="90">
        <f t="shared" si="4"/>
        <v>106.57316661034133</v>
      </c>
      <c r="F45" s="6">
        <f t="shared" si="1"/>
        <v>2018</v>
      </c>
      <c r="G45" s="6">
        <f t="shared" si="2"/>
        <v>7</v>
      </c>
      <c r="H45" s="90">
        <v>75.25</v>
      </c>
      <c r="I45" s="90">
        <f t="shared" si="3"/>
        <v>111.49799970365981</v>
      </c>
    </row>
    <row r="46" spans="1:9" ht="14.4">
      <c r="A46" s="86">
        <v>2013</v>
      </c>
      <c r="B46" s="86">
        <v>7</v>
      </c>
      <c r="C46" s="86">
        <v>63.24</v>
      </c>
      <c r="D46" s="90">
        <f t="shared" si="4"/>
        <v>106.86042581953363</v>
      </c>
      <c r="F46" s="6">
        <f t="shared" si="1"/>
        <v>2018</v>
      </c>
      <c r="G46" s="6">
        <f t="shared" si="2"/>
        <v>8</v>
      </c>
      <c r="H46" s="90">
        <v>75.38</v>
      </c>
      <c r="I46" s="90">
        <f t="shared" si="3"/>
        <v>111.69062083271596</v>
      </c>
    </row>
    <row r="47" spans="1:9" ht="14.4">
      <c r="A47" s="86">
        <v>2013</v>
      </c>
      <c r="B47" s="86">
        <v>8</v>
      </c>
      <c r="C47" s="86">
        <v>63.39</v>
      </c>
      <c r="D47" s="90">
        <f t="shared" si="4"/>
        <v>107.11388982764447</v>
      </c>
      <c r="F47" s="6">
        <f t="shared" si="1"/>
        <v>2018</v>
      </c>
      <c r="G47" s="6">
        <f t="shared" si="2"/>
        <v>9</v>
      </c>
      <c r="H47" s="90">
        <v>75.63</v>
      </c>
      <c r="I47" s="90">
        <f t="shared" si="3"/>
        <v>112.06104608090088</v>
      </c>
    </row>
    <row r="48" spans="1:9" ht="14.4">
      <c r="A48" s="86">
        <v>2013</v>
      </c>
      <c r="B48" s="86">
        <v>9</v>
      </c>
      <c r="C48" s="86">
        <v>63.73</v>
      </c>
      <c r="D48" s="90">
        <f t="shared" si="4"/>
        <v>107.68840824602906</v>
      </c>
      <c r="F48" s="6">
        <f t="shared" si="1"/>
        <v>2018</v>
      </c>
      <c r="G48" s="6">
        <f t="shared" si="2"/>
        <v>10</v>
      </c>
      <c r="H48" s="90">
        <v>75.91</v>
      </c>
      <c r="I48" s="90">
        <f t="shared" si="3"/>
        <v>112.47592235886799</v>
      </c>
    </row>
    <row r="49" spans="1:9" ht="12.75" customHeight="1">
      <c r="A49" s="86">
        <v>2013</v>
      </c>
      <c r="B49" s="86">
        <v>10</v>
      </c>
      <c r="C49" s="86">
        <v>63.82</v>
      </c>
      <c r="D49" s="90">
        <f t="shared" si="4"/>
        <v>107.84048665089558</v>
      </c>
      <c r="F49" s="6">
        <f t="shared" si="1"/>
        <v>2018</v>
      </c>
      <c r="G49" s="6">
        <f t="shared" si="2"/>
        <v>11</v>
      </c>
      <c r="H49" s="90">
        <v>75.91</v>
      </c>
      <c r="I49" s="90">
        <f t="shared" si="3"/>
        <v>112.47592235886799</v>
      </c>
    </row>
    <row r="50" spans="1:9" ht="14.4">
      <c r="A50" s="86">
        <v>2013</v>
      </c>
      <c r="B50" s="86">
        <v>11</v>
      </c>
      <c r="C50" s="86">
        <v>64.06</v>
      </c>
      <c r="D50" s="90">
        <f t="shared" si="4"/>
        <v>108.24602906387292</v>
      </c>
      <c r="F50" s="6">
        <f t="shared" si="1"/>
        <v>2018</v>
      </c>
      <c r="G50" s="6">
        <f t="shared" si="2"/>
        <v>12</v>
      </c>
      <c r="H50" s="90">
        <v>75.83</v>
      </c>
      <c r="I50" s="90">
        <f t="shared" si="3"/>
        <v>112.35738627944882</v>
      </c>
    </row>
    <row r="51" spans="1:9" ht="14.4">
      <c r="A51" s="86">
        <v>2013</v>
      </c>
      <c r="B51" s="86">
        <v>12</v>
      </c>
      <c r="C51" s="86">
        <v>64.44</v>
      </c>
      <c r="D51" s="90">
        <f t="shared" si="4"/>
        <v>108.8881378844204</v>
      </c>
      <c r="F51" s="6">
        <f t="shared" si="1"/>
        <v>2019</v>
      </c>
      <c r="G51" s="6">
        <f t="shared" si="2"/>
        <v>1</v>
      </c>
      <c r="H51" s="90">
        <v>75.91</v>
      </c>
      <c r="I51" s="90">
        <f t="shared" si="3"/>
        <v>112.47592235886799</v>
      </c>
    </row>
    <row r="52" spans="1:9" ht="14.4">
      <c r="A52" s="86">
        <v>2014</v>
      </c>
      <c r="B52" s="86">
        <v>1</v>
      </c>
      <c r="C52" s="86">
        <v>64.56</v>
      </c>
      <c r="D52" s="90">
        <f t="shared" si="4"/>
        <v>109.09090909090911</v>
      </c>
      <c r="F52" s="6">
        <f t="shared" si="1"/>
        <v>2019</v>
      </c>
      <c r="G52" s="6">
        <f t="shared" si="2"/>
        <v>2</v>
      </c>
      <c r="H52" s="90">
        <v>75.95</v>
      </c>
      <c r="I52" s="90">
        <f t="shared" si="3"/>
        <v>112.53519039857758</v>
      </c>
    </row>
    <row r="53" spans="1:9" ht="14.4">
      <c r="A53" s="86">
        <v>2014</v>
      </c>
      <c r="B53" s="86">
        <v>2</v>
      </c>
      <c r="C53" s="86">
        <v>64.87</v>
      </c>
      <c r="D53" s="90">
        <f t="shared" si="4"/>
        <v>109.61473470767152</v>
      </c>
      <c r="F53" s="6">
        <f t="shared" si="1"/>
        <v>2019</v>
      </c>
      <c r="G53" s="6">
        <f t="shared" si="2"/>
        <v>3</v>
      </c>
      <c r="H53" s="90">
        <v>76.31</v>
      </c>
      <c r="I53" s="90">
        <f t="shared" si="3"/>
        <v>113.06860275596387</v>
      </c>
    </row>
    <row r="54" spans="1:9" ht="14.4">
      <c r="A54" s="86">
        <v>2014</v>
      </c>
      <c r="B54" s="86">
        <v>3</v>
      </c>
      <c r="C54" s="86">
        <v>65.41</v>
      </c>
      <c r="D54" s="90">
        <f t="shared" si="4"/>
        <v>110.52720513687055</v>
      </c>
      <c r="F54" s="6">
        <f t="shared" si="1"/>
        <v>2019</v>
      </c>
      <c r="G54" s="6">
        <f t="shared" si="2"/>
        <v>4</v>
      </c>
      <c r="H54" s="90">
        <v>76.510000000000005</v>
      </c>
      <c r="I54" s="90">
        <f t="shared" si="3"/>
        <v>113.3649429545118</v>
      </c>
    </row>
    <row r="55" spans="1:9" ht="14.4">
      <c r="A55" s="86">
        <v>2014</v>
      </c>
      <c r="B55" s="86">
        <v>4</v>
      </c>
      <c r="C55" s="86">
        <v>65.819999999999993</v>
      </c>
      <c r="D55" s="90">
        <f t="shared" si="4"/>
        <v>111.2200067590402</v>
      </c>
      <c r="F55" s="6">
        <f t="shared" si="1"/>
        <v>2019</v>
      </c>
      <c r="G55" s="6">
        <f t="shared" si="2"/>
        <v>5</v>
      </c>
      <c r="H55" s="90">
        <v>76.97</v>
      </c>
      <c r="I55" s="90">
        <f t="shared" si="3"/>
        <v>114.04652541117204</v>
      </c>
    </row>
    <row r="56" spans="1:9" ht="14.4">
      <c r="A56" s="86">
        <v>2014</v>
      </c>
      <c r="B56" s="86">
        <v>5</v>
      </c>
      <c r="C56" s="86">
        <v>66.040000000000006</v>
      </c>
      <c r="D56" s="90">
        <f t="shared" si="4"/>
        <v>111.59175397093615</v>
      </c>
      <c r="F56" s="6">
        <f t="shared" si="1"/>
        <v>2019</v>
      </c>
      <c r="G56" s="6">
        <f t="shared" si="2"/>
        <v>6</v>
      </c>
      <c r="H56" s="90">
        <v>77.010000000000005</v>
      </c>
      <c r="I56" s="90">
        <f t="shared" si="3"/>
        <v>114.10579345088163</v>
      </c>
    </row>
    <row r="57" spans="1:9" ht="14.4">
      <c r="A57" s="86">
        <v>2014</v>
      </c>
      <c r="B57" s="86">
        <v>6</v>
      </c>
      <c r="C57" s="86">
        <v>66.08</v>
      </c>
      <c r="D57" s="90">
        <f t="shared" si="4"/>
        <v>111.65934437309902</v>
      </c>
      <c r="F57" s="6">
        <f t="shared" si="1"/>
        <v>2019</v>
      </c>
      <c r="G57" s="6">
        <f t="shared" si="2"/>
        <v>7</v>
      </c>
      <c r="H57" s="90">
        <v>77.180000000000007</v>
      </c>
      <c r="I57" s="90">
        <f t="shared" si="3"/>
        <v>114.35768261964738</v>
      </c>
    </row>
    <row r="58" spans="1:9" ht="14.4">
      <c r="A58" s="86">
        <v>2014</v>
      </c>
      <c r="B58" s="86">
        <v>7</v>
      </c>
      <c r="C58" s="86">
        <v>66.23</v>
      </c>
      <c r="D58" s="90">
        <f t="shared" si="4"/>
        <v>111.91280838120987</v>
      </c>
      <c r="F58" s="6">
        <f t="shared" si="1"/>
        <v>2019</v>
      </c>
      <c r="G58" s="6">
        <f t="shared" si="2"/>
        <v>8</v>
      </c>
      <c r="H58" s="90">
        <v>77.319999999999993</v>
      </c>
      <c r="I58" s="90">
        <f t="shared" si="3"/>
        <v>114.5651207586309</v>
      </c>
    </row>
    <row r="59" spans="1:9" ht="14.4">
      <c r="A59" s="86">
        <v>2014</v>
      </c>
      <c r="B59" s="86">
        <v>8</v>
      </c>
      <c r="C59" s="86">
        <v>66.44</v>
      </c>
      <c r="D59" s="90">
        <f t="shared" si="4"/>
        <v>112.26765799256506</v>
      </c>
      <c r="F59" s="6">
        <f t="shared" si="1"/>
        <v>2019</v>
      </c>
      <c r="G59" s="6">
        <f t="shared" si="2"/>
        <v>9</v>
      </c>
      <c r="H59" s="90">
        <v>77.33</v>
      </c>
      <c r="I59" s="90">
        <f t="shared" si="3"/>
        <v>114.57993776855831</v>
      </c>
    </row>
    <row r="60" spans="1:9" ht="14.4">
      <c r="A60" s="86">
        <v>2014</v>
      </c>
      <c r="B60" s="86">
        <v>9</v>
      </c>
      <c r="C60" s="86">
        <v>67</v>
      </c>
      <c r="D60" s="90">
        <f t="shared" si="4"/>
        <v>113.21392362284554</v>
      </c>
      <c r="F60" s="6">
        <f t="shared" si="1"/>
        <v>2019</v>
      </c>
      <c r="G60" s="6">
        <f t="shared" si="2"/>
        <v>10</v>
      </c>
      <c r="H60" s="90">
        <v>77.959999999999994</v>
      </c>
      <c r="I60" s="90">
        <f t="shared" si="3"/>
        <v>115.51340939398429</v>
      </c>
    </row>
    <row r="61" spans="1:9" ht="12.75" customHeight="1">
      <c r="A61" s="86">
        <v>2014</v>
      </c>
      <c r="B61" s="86">
        <v>10</v>
      </c>
      <c r="C61" s="86">
        <v>67.7</v>
      </c>
      <c r="D61" s="90">
        <f t="shared" si="4"/>
        <v>114.39675566069619</v>
      </c>
      <c r="F61" s="6">
        <f t="shared" si="1"/>
        <v>2019</v>
      </c>
      <c r="G61" s="6">
        <f t="shared" si="2"/>
        <v>11</v>
      </c>
      <c r="H61" s="90">
        <v>78.03</v>
      </c>
      <c r="I61" s="90">
        <f t="shared" si="3"/>
        <v>115.61712846347606</v>
      </c>
    </row>
    <row r="62" spans="1:9" ht="14.4">
      <c r="A62" s="86">
        <v>2014</v>
      </c>
      <c r="B62" s="86">
        <v>11</v>
      </c>
      <c r="C62" s="86">
        <v>67.709999999999994</v>
      </c>
      <c r="D62" s="90">
        <f t="shared" si="4"/>
        <v>114.41365326123689</v>
      </c>
      <c r="F62" s="6">
        <f t="shared" si="1"/>
        <v>2019</v>
      </c>
      <c r="G62" s="6">
        <f t="shared" si="2"/>
        <v>12</v>
      </c>
      <c r="H62" s="90">
        <v>78.099999999999994</v>
      </c>
      <c r="I62" s="90">
        <f t="shared" si="3"/>
        <v>115.72084753296785</v>
      </c>
    </row>
    <row r="63" spans="1:9" ht="14.4">
      <c r="A63" s="86">
        <v>2014</v>
      </c>
      <c r="B63" s="86">
        <v>12</v>
      </c>
      <c r="C63" s="86">
        <v>67.430000000000007</v>
      </c>
      <c r="D63" s="90">
        <f t="shared" si="4"/>
        <v>113.94052044609666</v>
      </c>
      <c r="F63" s="6">
        <f t="shared" si="1"/>
        <v>2020</v>
      </c>
      <c r="G63" s="6">
        <f t="shared" si="2"/>
        <v>1</v>
      </c>
      <c r="H63" s="90">
        <v>78.55</v>
      </c>
      <c r="I63" s="90">
        <f t="shared" si="3"/>
        <v>116.38761297970071</v>
      </c>
    </row>
    <row r="64" spans="1:9" ht="14.4">
      <c r="A64" s="86">
        <v>2015</v>
      </c>
      <c r="B64" s="86">
        <v>1</v>
      </c>
      <c r="C64" s="86">
        <v>67.489999999999995</v>
      </c>
      <c r="D64" s="90">
        <f t="shared" si="4"/>
        <v>114.04190604934099</v>
      </c>
      <c r="F64" s="6">
        <f t="shared" si="1"/>
        <v>2020</v>
      </c>
      <c r="G64" s="6">
        <f t="shared" si="2"/>
        <v>2</v>
      </c>
      <c r="H64" s="90">
        <v>78.900000000000006</v>
      </c>
      <c r="I64" s="90">
        <f t="shared" si="3"/>
        <v>116.90620832715959</v>
      </c>
    </row>
    <row r="65" spans="1:9" ht="14.4">
      <c r="A65" s="86">
        <v>2015</v>
      </c>
      <c r="B65" s="86">
        <v>2</v>
      </c>
      <c r="C65" s="86">
        <v>67.72</v>
      </c>
      <c r="D65" s="90">
        <f t="shared" si="4"/>
        <v>114.43055086177762</v>
      </c>
      <c r="F65" s="6">
        <f t="shared" si="1"/>
        <v>2020</v>
      </c>
      <c r="G65" s="6">
        <f t="shared" si="2"/>
        <v>3</v>
      </c>
      <c r="H65" s="90">
        <v>79.16</v>
      </c>
      <c r="I65" s="90">
        <f t="shared" si="3"/>
        <v>117.2914505852719</v>
      </c>
    </row>
    <row r="66" spans="1:9" ht="14.4">
      <c r="A66" s="86">
        <v>2015</v>
      </c>
      <c r="B66" s="86">
        <v>3</v>
      </c>
      <c r="C66" s="86">
        <v>68.150000000000006</v>
      </c>
      <c r="D66" s="90">
        <f t="shared" si="4"/>
        <v>115.15714768502873</v>
      </c>
      <c r="F66" s="6">
        <f t="shared" si="1"/>
        <v>2020</v>
      </c>
      <c r="G66" s="6">
        <f t="shared" si="2"/>
        <v>4</v>
      </c>
      <c r="H66" s="90">
        <v>79.13</v>
      </c>
      <c r="I66" s="90">
        <f t="shared" si="3"/>
        <v>117.24699955548969</v>
      </c>
    </row>
    <row r="67" spans="1:9" ht="14.4">
      <c r="A67" s="86">
        <v>2015</v>
      </c>
      <c r="B67" s="86">
        <v>4</v>
      </c>
      <c r="C67" s="86">
        <v>68.540000000000006</v>
      </c>
      <c r="D67" s="90">
        <f t="shared" si="4"/>
        <v>115.81615410611694</v>
      </c>
      <c r="F67" s="6">
        <f t="shared" si="1"/>
        <v>2020</v>
      </c>
      <c r="G67" s="6">
        <f t="shared" si="2"/>
        <v>5</v>
      </c>
      <c r="H67" s="90">
        <v>79.09</v>
      </c>
      <c r="I67" s="90">
        <f t="shared" si="3"/>
        <v>117.18773151578013</v>
      </c>
    </row>
    <row r="68" spans="1:9" ht="14.4">
      <c r="A68" s="86">
        <v>2015</v>
      </c>
      <c r="B68" s="86">
        <v>5</v>
      </c>
      <c r="C68" s="86">
        <v>68.66</v>
      </c>
      <c r="D68" s="90">
        <f t="shared" si="4"/>
        <v>116.0189253126056</v>
      </c>
      <c r="F68" s="6">
        <f t="shared" ref="F68:F122" si="5">+A129</f>
        <v>2020</v>
      </c>
      <c r="G68" s="6">
        <f t="shared" ref="G68:G122" si="6">+B129</f>
        <v>6</v>
      </c>
      <c r="H68" s="90">
        <v>79.03</v>
      </c>
      <c r="I68" s="90">
        <f t="shared" ref="I68:I122" si="7">+H68/$H$3*100</f>
        <v>117.09882945621575</v>
      </c>
    </row>
    <row r="69" spans="1:9" ht="14.4">
      <c r="A69" s="86">
        <v>2015</v>
      </c>
      <c r="B69" s="86">
        <v>6</v>
      </c>
      <c r="C69" s="86">
        <v>69</v>
      </c>
      <c r="D69" s="90">
        <f t="shared" si="4"/>
        <v>116.5934437309902</v>
      </c>
      <c r="F69" s="6">
        <f t="shared" si="5"/>
        <v>2020</v>
      </c>
      <c r="G69" s="6">
        <f t="shared" si="6"/>
        <v>7</v>
      </c>
      <c r="H69" s="90">
        <v>79.11</v>
      </c>
      <c r="I69" s="90">
        <f t="shared" si="7"/>
        <v>117.21736553563491</v>
      </c>
    </row>
    <row r="70" spans="1:9" ht="14.4">
      <c r="A70" s="86">
        <v>2015</v>
      </c>
      <c r="B70" s="86">
        <v>7</v>
      </c>
      <c r="C70" s="86">
        <v>69.290000000000006</v>
      </c>
      <c r="D70" s="90">
        <f t="shared" si="4"/>
        <v>117.08347414667118</v>
      </c>
      <c r="F70" s="6">
        <f t="shared" si="5"/>
        <v>2020</v>
      </c>
      <c r="G70" s="6">
        <f t="shared" si="6"/>
        <v>8</v>
      </c>
      <c r="H70" s="90">
        <v>79.22</v>
      </c>
      <c r="I70" s="90">
        <f t="shared" si="7"/>
        <v>117.38035264483628</v>
      </c>
    </row>
    <row r="71" spans="1:9" ht="14.4">
      <c r="A71" s="86">
        <v>2015</v>
      </c>
      <c r="B71" s="86">
        <v>8</v>
      </c>
      <c r="C71" s="86">
        <v>69.760000000000005</v>
      </c>
      <c r="D71" s="90">
        <f t="shared" si="4"/>
        <v>117.87766137208517</v>
      </c>
      <c r="F71" s="6">
        <f t="shared" si="5"/>
        <v>2020</v>
      </c>
      <c r="G71" s="6">
        <f t="shared" si="6"/>
        <v>9</v>
      </c>
      <c r="H71" s="90">
        <v>79.72</v>
      </c>
      <c r="I71" s="90">
        <f t="shared" si="7"/>
        <v>118.12120314120611</v>
      </c>
    </row>
    <row r="72" spans="1:9" ht="14.4">
      <c r="A72" s="86">
        <v>2015</v>
      </c>
      <c r="B72" s="86">
        <v>9</v>
      </c>
      <c r="C72" s="86">
        <v>70.11</v>
      </c>
      <c r="D72" s="90">
        <f t="shared" si="4"/>
        <v>118.46907739101047</v>
      </c>
      <c r="F72" s="6">
        <f t="shared" si="5"/>
        <v>2020</v>
      </c>
      <c r="G72" s="6">
        <f t="shared" si="6"/>
        <v>10</v>
      </c>
      <c r="H72" s="90">
        <v>80.27</v>
      </c>
      <c r="I72" s="90">
        <f t="shared" si="7"/>
        <v>118.93613868721293</v>
      </c>
    </row>
    <row r="73" spans="1:9" ht="12.75" customHeight="1">
      <c r="A73" s="86">
        <v>2015</v>
      </c>
      <c r="B73" s="86">
        <v>10</v>
      </c>
      <c r="C73" s="86">
        <v>70.400000000000006</v>
      </c>
      <c r="D73" s="90">
        <f t="shared" si="4"/>
        <v>118.95910780669145</v>
      </c>
      <c r="F73" s="6">
        <f t="shared" si="5"/>
        <v>2020</v>
      </c>
      <c r="G73" s="6">
        <f t="shared" si="6"/>
        <v>11</v>
      </c>
      <c r="H73" s="90">
        <v>80.16</v>
      </c>
      <c r="I73" s="90">
        <f t="shared" si="7"/>
        <v>118.77315157801156</v>
      </c>
    </row>
    <row r="74" spans="1:9" ht="14.4">
      <c r="A74" s="86">
        <v>2015</v>
      </c>
      <c r="B74" s="86">
        <v>11</v>
      </c>
      <c r="C74" s="86">
        <v>70.38</v>
      </c>
      <c r="D74" s="90">
        <f t="shared" si="4"/>
        <v>118.92531260560999</v>
      </c>
      <c r="F74" s="6">
        <f t="shared" si="5"/>
        <v>2020</v>
      </c>
      <c r="G74" s="6">
        <f t="shared" si="6"/>
        <v>12</v>
      </c>
      <c r="H74" s="90">
        <v>80.430000000000007</v>
      </c>
      <c r="I74" s="90">
        <f t="shared" si="7"/>
        <v>119.17321084605128</v>
      </c>
    </row>
    <row r="75" spans="1:9" ht="14.4">
      <c r="A75" s="86">
        <v>2015</v>
      </c>
      <c r="B75" s="86">
        <v>12</v>
      </c>
      <c r="C75" s="86">
        <v>70.39</v>
      </c>
      <c r="D75" s="90">
        <f t="shared" si="4"/>
        <v>118.94221020615072</v>
      </c>
      <c r="F75" s="6">
        <f t="shared" si="5"/>
        <v>2021</v>
      </c>
      <c r="G75" s="6">
        <f t="shared" si="6"/>
        <v>1</v>
      </c>
      <c r="H75" s="90">
        <v>80.989999999999995</v>
      </c>
      <c r="I75" s="90">
        <f t="shared" si="7"/>
        <v>120.00296340198548</v>
      </c>
    </row>
    <row r="76" spans="1:9" ht="14.4">
      <c r="A76" s="86">
        <v>2016</v>
      </c>
      <c r="B76" s="86">
        <v>1</v>
      </c>
      <c r="C76" s="86">
        <v>70.72</v>
      </c>
      <c r="D76" s="90">
        <f t="shared" si="4"/>
        <v>119.4998310239946</v>
      </c>
      <c r="F76" s="6">
        <f t="shared" si="5"/>
        <v>2021</v>
      </c>
      <c r="G76" s="6">
        <f t="shared" si="6"/>
        <v>2</v>
      </c>
      <c r="H76" s="90">
        <v>81.14</v>
      </c>
      <c r="I76" s="90">
        <f t="shared" si="7"/>
        <v>120.22521855089643</v>
      </c>
    </row>
    <row r="77" spans="1:9" ht="14.4">
      <c r="A77" s="86">
        <v>2016</v>
      </c>
      <c r="B77" s="86">
        <v>2</v>
      </c>
      <c r="C77" s="86">
        <v>70.91</v>
      </c>
      <c r="D77" s="90">
        <f t="shared" si="4"/>
        <v>119.82088543426832</v>
      </c>
      <c r="F77" s="6">
        <f t="shared" si="5"/>
        <v>2021</v>
      </c>
      <c r="G77" s="6">
        <f t="shared" si="6"/>
        <v>3</v>
      </c>
      <c r="H77" s="90">
        <v>81.45</v>
      </c>
      <c r="I77" s="90">
        <f t="shared" si="7"/>
        <v>120.68454585864575</v>
      </c>
    </row>
    <row r="78" spans="1:9" ht="14.4">
      <c r="A78" s="86">
        <v>2016</v>
      </c>
      <c r="B78" s="86">
        <v>3</v>
      </c>
      <c r="C78" s="86">
        <v>71.180000000000007</v>
      </c>
      <c r="D78" s="90">
        <f t="shared" si="4"/>
        <v>120.27712064886786</v>
      </c>
      <c r="F78" s="6">
        <f t="shared" si="5"/>
        <v>2021</v>
      </c>
      <c r="G78" s="6">
        <f t="shared" si="6"/>
        <v>4</v>
      </c>
      <c r="H78" s="90">
        <v>81.75</v>
      </c>
      <c r="I78" s="90">
        <f t="shared" si="7"/>
        <v>121.12905615646763</v>
      </c>
    </row>
    <row r="79" spans="1:9" ht="14.4">
      <c r="A79" s="86">
        <v>2016</v>
      </c>
      <c r="B79" s="86">
        <v>4</v>
      </c>
      <c r="C79" s="86">
        <v>71.42</v>
      </c>
      <c r="D79" s="90">
        <f t="shared" si="4"/>
        <v>120.68266306184523</v>
      </c>
      <c r="F79" s="6">
        <f t="shared" si="5"/>
        <v>2021</v>
      </c>
      <c r="G79" s="6">
        <f t="shared" si="6"/>
        <v>5</v>
      </c>
      <c r="H79" s="90">
        <v>81.97</v>
      </c>
      <c r="I79" s="90">
        <f t="shared" si="7"/>
        <v>121.45503037487035</v>
      </c>
    </row>
    <row r="80" spans="1:9" ht="14.4">
      <c r="A80" s="86">
        <v>2016</v>
      </c>
      <c r="B80" s="86">
        <v>5</v>
      </c>
      <c r="C80" s="86">
        <v>71.58</v>
      </c>
      <c r="D80" s="90">
        <f t="shared" si="4"/>
        <v>120.95302467049677</v>
      </c>
      <c r="F80" s="6">
        <f t="shared" si="5"/>
        <v>2021</v>
      </c>
      <c r="G80" s="6">
        <f t="shared" si="6"/>
        <v>6</v>
      </c>
      <c r="H80" s="90">
        <v>82.04</v>
      </c>
      <c r="I80" s="90">
        <f t="shared" si="7"/>
        <v>121.55874944436214</v>
      </c>
    </row>
    <row r="81" spans="1:9" ht="14.4">
      <c r="A81" s="86">
        <v>2016</v>
      </c>
      <c r="B81" s="86">
        <v>6</v>
      </c>
      <c r="C81" s="86">
        <v>71.900000000000006</v>
      </c>
      <c r="D81" s="90">
        <f t="shared" ref="D81:D144" si="8">+(C81/$C$16)*100</f>
        <v>121.49374788779994</v>
      </c>
      <c r="F81" s="6">
        <f t="shared" si="5"/>
        <v>2021</v>
      </c>
      <c r="G81" s="6">
        <f t="shared" si="6"/>
        <v>7</v>
      </c>
      <c r="H81" s="90">
        <v>82.7</v>
      </c>
      <c r="I81" s="90">
        <f t="shared" si="7"/>
        <v>122.53667209957031</v>
      </c>
    </row>
    <row r="82" spans="1:9" ht="14.4">
      <c r="A82" s="86">
        <v>2016</v>
      </c>
      <c r="B82" s="86">
        <v>7</v>
      </c>
      <c r="C82" s="86">
        <v>72.069999999999993</v>
      </c>
      <c r="D82" s="90">
        <f t="shared" si="8"/>
        <v>121.78100709699223</v>
      </c>
      <c r="F82" s="6">
        <f t="shared" si="5"/>
        <v>2021</v>
      </c>
      <c r="G82" s="6">
        <f t="shared" si="6"/>
        <v>8</v>
      </c>
      <c r="H82" s="90">
        <v>83</v>
      </c>
      <c r="I82" s="90">
        <f t="shared" si="7"/>
        <v>122.98118239739222</v>
      </c>
    </row>
    <row r="83" spans="1:9" ht="14.4">
      <c r="A83" s="86">
        <v>2016</v>
      </c>
      <c r="B83" s="86">
        <v>8</v>
      </c>
      <c r="C83" s="86">
        <v>72.11</v>
      </c>
      <c r="D83" s="90">
        <f t="shared" si="8"/>
        <v>121.8485974991551</v>
      </c>
      <c r="F83" s="6">
        <f t="shared" si="5"/>
        <v>2021</v>
      </c>
      <c r="G83" s="6">
        <f t="shared" si="6"/>
        <v>9</v>
      </c>
      <c r="H83" s="90">
        <v>83.98</v>
      </c>
      <c r="I83" s="90">
        <f t="shared" si="7"/>
        <v>124.43324937027708</v>
      </c>
    </row>
    <row r="84" spans="1:9" ht="14.4">
      <c r="A84" s="86">
        <v>2016</v>
      </c>
      <c r="B84" s="86">
        <v>9</v>
      </c>
      <c r="C84" s="86">
        <v>72.28</v>
      </c>
      <c r="D84" s="90">
        <f t="shared" si="8"/>
        <v>122.13585670834742</v>
      </c>
      <c r="F84" s="6">
        <f t="shared" si="5"/>
        <v>2021</v>
      </c>
      <c r="G84" s="6">
        <f t="shared" si="6"/>
        <v>10</v>
      </c>
      <c r="H84" s="90">
        <v>85.1</v>
      </c>
      <c r="I84" s="90">
        <f t="shared" si="7"/>
        <v>126.09275448214549</v>
      </c>
    </row>
    <row r="85" spans="1:9" ht="12" customHeight="1">
      <c r="A85" s="86">
        <v>2016</v>
      </c>
      <c r="B85" s="86">
        <v>10</v>
      </c>
      <c r="C85" s="86">
        <v>72.400000000000006</v>
      </c>
      <c r="D85" s="90">
        <f t="shared" si="8"/>
        <v>122.3386279148361</v>
      </c>
      <c r="F85" s="6">
        <f t="shared" si="5"/>
        <v>2021</v>
      </c>
      <c r="G85" s="6">
        <f t="shared" si="6"/>
        <v>11</v>
      </c>
      <c r="H85" s="90">
        <v>85.53</v>
      </c>
      <c r="I85" s="90">
        <f t="shared" si="7"/>
        <v>126.72988590902357</v>
      </c>
    </row>
    <row r="86" spans="1:9" ht="14.4">
      <c r="A86" s="86">
        <v>2016</v>
      </c>
      <c r="B86" s="86">
        <v>11</v>
      </c>
      <c r="C86" s="86">
        <v>72.44</v>
      </c>
      <c r="D86" s="90">
        <f t="shared" si="8"/>
        <v>122.40621831699899</v>
      </c>
      <c r="F86" s="6">
        <f t="shared" si="5"/>
        <v>2021</v>
      </c>
      <c r="G86" s="6">
        <f t="shared" si="6"/>
        <v>12</v>
      </c>
      <c r="H86" s="90">
        <v>86.2</v>
      </c>
      <c r="I86" s="90">
        <f t="shared" si="7"/>
        <v>127.72262557415914</v>
      </c>
    </row>
    <row r="87" spans="1:9" ht="14.4">
      <c r="A87" s="86">
        <v>2016</v>
      </c>
      <c r="B87" s="86">
        <v>12</v>
      </c>
      <c r="C87" s="86">
        <v>72.290000000000006</v>
      </c>
      <c r="D87" s="90">
        <f t="shared" si="8"/>
        <v>122.15275430888815</v>
      </c>
      <c r="F87" s="6">
        <f t="shared" si="5"/>
        <v>2022</v>
      </c>
      <c r="G87" s="6">
        <f t="shared" si="6"/>
        <v>1</v>
      </c>
      <c r="H87" s="90">
        <v>87.23</v>
      </c>
      <c r="I87" s="90">
        <f t="shared" si="7"/>
        <v>129.24877759668101</v>
      </c>
    </row>
    <row r="88" spans="1:9" ht="14.4">
      <c r="A88" s="86">
        <v>2017</v>
      </c>
      <c r="B88" s="86">
        <v>1</v>
      </c>
      <c r="C88" s="86">
        <v>72.680000000000007</v>
      </c>
      <c r="D88" s="90">
        <f t="shared" si="8"/>
        <v>122.81176072997636</v>
      </c>
      <c r="F88" s="6">
        <f t="shared" si="5"/>
        <v>2022</v>
      </c>
      <c r="G88" s="6">
        <f t="shared" si="6"/>
        <v>2</v>
      </c>
      <c r="H88" s="90">
        <v>87.48</v>
      </c>
      <c r="I88" s="90">
        <f t="shared" si="7"/>
        <v>129.61920284486592</v>
      </c>
    </row>
    <row r="89" spans="1:9" ht="14.4">
      <c r="A89" s="86">
        <v>2017</v>
      </c>
      <c r="B89" s="86">
        <v>2</v>
      </c>
      <c r="C89" s="86">
        <v>72.86</v>
      </c>
      <c r="D89" s="90">
        <f t="shared" si="8"/>
        <v>123.11591753970936</v>
      </c>
      <c r="F89" s="6">
        <f t="shared" si="5"/>
        <v>2022</v>
      </c>
      <c r="G89" s="6">
        <f t="shared" si="6"/>
        <v>3</v>
      </c>
      <c r="H89" s="90">
        <v>89.11</v>
      </c>
      <c r="I89" s="90">
        <f t="shared" si="7"/>
        <v>132.03437546303155</v>
      </c>
    </row>
    <row r="90" spans="1:9" ht="14.4">
      <c r="A90" s="86">
        <v>2017</v>
      </c>
      <c r="B90" s="86">
        <v>3</v>
      </c>
      <c r="C90" s="86">
        <v>73.14</v>
      </c>
      <c r="D90" s="90">
        <f t="shared" si="8"/>
        <v>123.58905035484962</v>
      </c>
      <c r="F90" s="6">
        <f t="shared" si="5"/>
        <v>2022</v>
      </c>
      <c r="G90" s="6">
        <f t="shared" si="6"/>
        <v>4</v>
      </c>
      <c r="H90" s="90">
        <v>90.35</v>
      </c>
      <c r="I90" s="90">
        <f t="shared" si="7"/>
        <v>133.87168469402874</v>
      </c>
    </row>
    <row r="91" spans="1:9" ht="14.4">
      <c r="A91" s="86">
        <v>2017</v>
      </c>
      <c r="B91" s="86">
        <v>4</v>
      </c>
      <c r="C91" s="86">
        <v>73.31</v>
      </c>
      <c r="D91" s="90">
        <f t="shared" si="8"/>
        <v>123.87630956404192</v>
      </c>
      <c r="F91" s="6">
        <f t="shared" si="5"/>
        <v>2022</v>
      </c>
      <c r="G91" s="6">
        <f t="shared" si="6"/>
        <v>5</v>
      </c>
      <c r="H91" s="90">
        <v>91.43</v>
      </c>
      <c r="I91" s="90">
        <f t="shared" si="7"/>
        <v>135.47192176618762</v>
      </c>
    </row>
    <row r="92" spans="1:9" ht="14.4">
      <c r="A92" s="86">
        <v>2017</v>
      </c>
      <c r="B92" s="86">
        <v>5</v>
      </c>
      <c r="C92" s="86">
        <v>73.400000000000006</v>
      </c>
      <c r="D92" s="90">
        <f t="shared" si="8"/>
        <v>124.02838796890843</v>
      </c>
      <c r="F92" s="6">
        <f t="shared" si="5"/>
        <v>2022</v>
      </c>
      <c r="G92" s="6">
        <f t="shared" si="6"/>
        <v>6</v>
      </c>
      <c r="H92" s="90">
        <v>92.29</v>
      </c>
      <c r="I92" s="90">
        <f t="shared" si="7"/>
        <v>136.74618461994373</v>
      </c>
    </row>
    <row r="93" spans="1:9" ht="14.4">
      <c r="A93" s="86">
        <v>2017</v>
      </c>
      <c r="B93" s="86">
        <v>6</v>
      </c>
      <c r="C93" s="86">
        <v>73.12</v>
      </c>
      <c r="D93" s="90">
        <f t="shared" si="8"/>
        <v>123.55525515376817</v>
      </c>
      <c r="F93" s="6">
        <f t="shared" si="5"/>
        <v>2022</v>
      </c>
      <c r="G93" s="6">
        <f t="shared" si="6"/>
        <v>7</v>
      </c>
      <c r="H93" s="90">
        <v>93.56</v>
      </c>
      <c r="I93" s="90">
        <f t="shared" si="7"/>
        <v>138.62794488072308</v>
      </c>
    </row>
    <row r="94" spans="1:9" ht="14.4">
      <c r="A94" s="86">
        <v>2017</v>
      </c>
      <c r="B94" s="86">
        <v>7</v>
      </c>
      <c r="C94" s="86">
        <v>73.290000000000006</v>
      </c>
      <c r="D94" s="90">
        <f t="shared" si="8"/>
        <v>123.84251436296047</v>
      </c>
      <c r="F94" s="6">
        <f t="shared" si="5"/>
        <v>2022</v>
      </c>
      <c r="G94" s="6">
        <f t="shared" si="6"/>
        <v>8</v>
      </c>
      <c r="H94" s="90">
        <v>94.69</v>
      </c>
      <c r="I94" s="90">
        <f t="shared" si="7"/>
        <v>140.3022670025189</v>
      </c>
    </row>
    <row r="95" spans="1:9" ht="14.4">
      <c r="A95" s="86">
        <v>2017</v>
      </c>
      <c r="B95" s="86">
        <v>8</v>
      </c>
      <c r="C95" s="86">
        <v>73.44</v>
      </c>
      <c r="D95" s="90">
        <f t="shared" si="8"/>
        <v>124.09597837107131</v>
      </c>
      <c r="F95" s="6">
        <f t="shared" si="5"/>
        <v>2022</v>
      </c>
      <c r="G95" s="6">
        <f t="shared" si="6"/>
        <v>9</v>
      </c>
      <c r="H95" s="90">
        <v>95.51</v>
      </c>
      <c r="I95" s="90">
        <f t="shared" si="7"/>
        <v>141.51726181656542</v>
      </c>
    </row>
    <row r="96" spans="1:9" ht="14.4">
      <c r="A96" s="86">
        <v>2017</v>
      </c>
      <c r="B96" s="86">
        <v>9</v>
      </c>
      <c r="C96" s="86">
        <v>73.33</v>
      </c>
      <c r="D96" s="90">
        <f t="shared" si="8"/>
        <v>123.91010476512334</v>
      </c>
      <c r="F96" s="6">
        <f t="shared" si="5"/>
        <v>2022</v>
      </c>
      <c r="G96" s="6">
        <f t="shared" si="6"/>
        <v>10</v>
      </c>
      <c r="H96" s="90">
        <v>96</v>
      </c>
      <c r="I96" s="90">
        <f t="shared" si="7"/>
        <v>142.24329530300787</v>
      </c>
    </row>
    <row r="97" spans="1:9" ht="12.75" customHeight="1">
      <c r="A97" s="86">
        <v>2017</v>
      </c>
      <c r="B97" s="86">
        <v>10</v>
      </c>
      <c r="C97" s="86">
        <v>73.760000000000005</v>
      </c>
      <c r="D97" s="90">
        <f t="shared" si="8"/>
        <v>124.63670158837445</v>
      </c>
      <c r="F97" s="6">
        <f t="shared" si="5"/>
        <v>2022</v>
      </c>
      <c r="G97" s="6">
        <f t="shared" si="6"/>
        <v>11</v>
      </c>
      <c r="H97" s="90">
        <v>96.94</v>
      </c>
      <c r="I97" s="90">
        <f t="shared" si="7"/>
        <v>143.63609423618314</v>
      </c>
    </row>
    <row r="98" spans="1:9" ht="14.4">
      <c r="A98" s="86">
        <v>2017</v>
      </c>
      <c r="B98" s="86">
        <v>11</v>
      </c>
      <c r="C98" s="86">
        <v>73.83</v>
      </c>
      <c r="D98" s="90">
        <f t="shared" si="8"/>
        <v>124.75498479215952</v>
      </c>
      <c r="F98" s="6">
        <f t="shared" si="5"/>
        <v>2022</v>
      </c>
      <c r="G98" s="6">
        <f t="shared" si="6"/>
        <v>12</v>
      </c>
      <c r="H98" s="90">
        <v>97.21</v>
      </c>
      <c r="I98" s="90">
        <f t="shared" si="7"/>
        <v>144.03615350422285</v>
      </c>
    </row>
    <row r="99" spans="1:9" ht="14.4">
      <c r="A99" s="86">
        <v>2017</v>
      </c>
      <c r="B99" s="86">
        <v>12</v>
      </c>
      <c r="C99" s="86">
        <v>73.930000000000007</v>
      </c>
      <c r="D99" s="90">
        <f t="shared" si="8"/>
        <v>124.92396079756676</v>
      </c>
      <c r="F99" s="6">
        <f t="shared" si="5"/>
        <v>2023</v>
      </c>
      <c r="G99" s="6">
        <f t="shared" si="6"/>
        <v>1</v>
      </c>
      <c r="H99" s="90">
        <v>98</v>
      </c>
      <c r="I99" s="90">
        <f t="shared" si="7"/>
        <v>145.20669728848719</v>
      </c>
    </row>
    <row r="100" spans="1:9" ht="14.4">
      <c r="A100" s="86">
        <v>2018</v>
      </c>
      <c r="B100" s="86">
        <v>1</v>
      </c>
      <c r="C100" s="86">
        <v>74.27</v>
      </c>
      <c r="D100" s="90">
        <f t="shared" si="8"/>
        <v>125.49847921595132</v>
      </c>
      <c r="F100" s="6">
        <f t="shared" si="5"/>
        <v>2023</v>
      </c>
      <c r="G100" s="6">
        <f t="shared" si="6"/>
        <v>2</v>
      </c>
      <c r="H100" s="90">
        <v>97.93</v>
      </c>
      <c r="I100" s="90">
        <f t="shared" si="7"/>
        <v>145.10297821899542</v>
      </c>
    </row>
    <row r="101" spans="1:9" ht="14.4">
      <c r="A101" s="86">
        <v>2018</v>
      </c>
      <c r="B101" s="86">
        <v>2</v>
      </c>
      <c r="C101" s="86">
        <v>74.31</v>
      </c>
      <c r="D101" s="90">
        <f t="shared" si="8"/>
        <v>125.56606961811423</v>
      </c>
      <c r="F101" s="6">
        <f t="shared" si="5"/>
        <v>2023</v>
      </c>
      <c r="G101" s="6">
        <f t="shared" si="6"/>
        <v>3</v>
      </c>
      <c r="H101" s="90">
        <v>99</v>
      </c>
      <c r="I101" s="90">
        <f t="shared" si="7"/>
        <v>146.68839828122685</v>
      </c>
    </row>
    <row r="102" spans="1:9" ht="14.4">
      <c r="A102" s="86">
        <v>2018</v>
      </c>
      <c r="B102" s="86">
        <v>3</v>
      </c>
      <c r="C102" s="86">
        <v>74.459999999999994</v>
      </c>
      <c r="D102" s="90">
        <f t="shared" si="8"/>
        <v>125.81953362622507</v>
      </c>
      <c r="F102" s="6">
        <f t="shared" si="5"/>
        <v>2023</v>
      </c>
      <c r="G102" s="6">
        <f t="shared" si="6"/>
        <v>4</v>
      </c>
      <c r="H102" s="90">
        <v>99.3</v>
      </c>
      <c r="I102" s="90">
        <f t="shared" si="7"/>
        <v>147.13290857904875</v>
      </c>
    </row>
    <row r="103" spans="1:9" ht="14.4">
      <c r="A103" s="86">
        <v>2018</v>
      </c>
      <c r="B103" s="86">
        <v>4</v>
      </c>
      <c r="C103" s="86">
        <v>74.7</v>
      </c>
      <c r="D103" s="90">
        <f t="shared" si="8"/>
        <v>126.22507603920243</v>
      </c>
      <c r="F103" s="6">
        <f t="shared" si="5"/>
        <v>2023</v>
      </c>
      <c r="G103" s="6">
        <f t="shared" si="6"/>
        <v>5</v>
      </c>
      <c r="H103" s="90">
        <v>99.41</v>
      </c>
      <c r="I103" s="90">
        <f t="shared" si="7"/>
        <v>147.29589568825011</v>
      </c>
    </row>
    <row r="104" spans="1:9" ht="14.4">
      <c r="A104" s="86">
        <v>2018</v>
      </c>
      <c r="B104" s="86">
        <v>5</v>
      </c>
      <c r="C104" s="86">
        <v>74.900000000000006</v>
      </c>
      <c r="D104" s="90">
        <f t="shared" si="8"/>
        <v>126.56302805001691</v>
      </c>
      <c r="F104" s="6">
        <f t="shared" si="5"/>
        <v>2023</v>
      </c>
      <c r="G104" s="6">
        <f t="shared" si="6"/>
        <v>6</v>
      </c>
      <c r="H104" s="90">
        <v>99.26</v>
      </c>
      <c r="I104" s="90">
        <f t="shared" si="7"/>
        <v>147.07364053933918</v>
      </c>
    </row>
    <row r="105" spans="1:9" ht="14.4">
      <c r="A105" s="86">
        <v>2018</v>
      </c>
      <c r="B105" s="86">
        <v>6</v>
      </c>
      <c r="C105" s="86">
        <v>74.98</v>
      </c>
      <c r="D105" s="90">
        <f t="shared" si="8"/>
        <v>126.69820885434268</v>
      </c>
      <c r="F105" s="6">
        <f t="shared" si="5"/>
        <v>2023</v>
      </c>
      <c r="G105" s="6">
        <f t="shared" si="6"/>
        <v>7</v>
      </c>
      <c r="H105" s="90">
        <v>99.61</v>
      </c>
      <c r="I105" s="90">
        <f t="shared" si="7"/>
        <v>147.59223588679805</v>
      </c>
    </row>
    <row r="106" spans="1:9" ht="14.4">
      <c r="A106" s="86">
        <v>2018</v>
      </c>
      <c r="B106" s="86">
        <v>7</v>
      </c>
      <c r="C106" s="86">
        <v>75.25</v>
      </c>
      <c r="D106" s="90">
        <f t="shared" si="8"/>
        <v>127.15444406894221</v>
      </c>
      <c r="F106" s="6">
        <f t="shared" si="5"/>
        <v>2023</v>
      </c>
      <c r="G106" s="6">
        <f t="shared" si="6"/>
        <v>8</v>
      </c>
      <c r="H106" s="90">
        <v>99.72</v>
      </c>
      <c r="I106" s="90">
        <f t="shared" si="7"/>
        <v>147.75522299599942</v>
      </c>
    </row>
    <row r="107" spans="1:9" ht="14.4">
      <c r="A107" s="86">
        <v>2018</v>
      </c>
      <c r="B107" s="86">
        <v>8</v>
      </c>
      <c r="C107" s="86">
        <v>75.38</v>
      </c>
      <c r="D107" s="90">
        <f t="shared" si="8"/>
        <v>127.3741128759716</v>
      </c>
      <c r="F107" s="6">
        <f t="shared" si="5"/>
        <v>2023</v>
      </c>
      <c r="G107" s="6">
        <f t="shared" si="6"/>
        <v>9</v>
      </c>
      <c r="H107" s="90">
        <v>100.39</v>
      </c>
      <c r="I107" s="90">
        <f t="shared" si="7"/>
        <v>148.74796266113498</v>
      </c>
    </row>
    <row r="108" spans="1:9" ht="14.4">
      <c r="A108" s="86">
        <v>2018</v>
      </c>
      <c r="B108" s="86">
        <v>9</v>
      </c>
      <c r="C108" s="86">
        <v>75.63</v>
      </c>
      <c r="D108" s="90">
        <f t="shared" si="8"/>
        <v>127.79655288948967</v>
      </c>
      <c r="F108" s="6">
        <f t="shared" si="5"/>
        <v>2023</v>
      </c>
      <c r="G108" s="6">
        <f t="shared" si="6"/>
        <v>10</v>
      </c>
      <c r="H108" s="90">
        <v>100.84</v>
      </c>
      <c r="I108" s="90">
        <f t="shared" si="7"/>
        <v>149.41472810786786</v>
      </c>
    </row>
    <row r="109" spans="1:9" ht="14.4">
      <c r="A109" s="86">
        <v>2018</v>
      </c>
      <c r="B109" s="86">
        <v>10</v>
      </c>
      <c r="C109" s="86">
        <v>75.91</v>
      </c>
      <c r="D109" s="90">
        <f t="shared" si="8"/>
        <v>128.26968570462992</v>
      </c>
      <c r="F109" s="6">
        <f t="shared" si="5"/>
        <v>2023</v>
      </c>
      <c r="G109" s="6">
        <f t="shared" si="6"/>
        <v>11</v>
      </c>
      <c r="H109" s="90">
        <v>101.59</v>
      </c>
      <c r="I109" s="90">
        <f t="shared" si="7"/>
        <v>150.5260038524226</v>
      </c>
    </row>
    <row r="110" spans="1:9" ht="14.4">
      <c r="A110" s="86">
        <v>2018</v>
      </c>
      <c r="B110" s="86">
        <v>11</v>
      </c>
      <c r="C110" s="86">
        <v>75.91</v>
      </c>
      <c r="D110" s="90">
        <f t="shared" si="8"/>
        <v>128.26968570462992</v>
      </c>
      <c r="F110" s="6">
        <f t="shared" si="5"/>
        <v>2023</v>
      </c>
      <c r="G110" s="6">
        <f t="shared" si="6"/>
        <v>12</v>
      </c>
      <c r="H110" s="90">
        <v>101.04</v>
      </c>
      <c r="I110" s="90">
        <f t="shared" si="7"/>
        <v>149.7110683064158</v>
      </c>
    </row>
    <row r="111" spans="1:9" ht="14.4">
      <c r="A111" s="86">
        <v>2018</v>
      </c>
      <c r="B111" s="86">
        <v>12</v>
      </c>
      <c r="C111" s="86">
        <v>75.83</v>
      </c>
      <c r="D111" s="90">
        <f t="shared" si="8"/>
        <v>128.13450490030417</v>
      </c>
      <c r="F111" s="6">
        <f t="shared" si="5"/>
        <v>2024</v>
      </c>
      <c r="G111" s="6">
        <f t="shared" si="6"/>
        <v>1</v>
      </c>
      <c r="H111" s="90">
        <v>101.72</v>
      </c>
      <c r="I111" s="90">
        <f t="shared" si="7"/>
        <v>150.71862498147874</v>
      </c>
    </row>
    <row r="112" spans="1:9" ht="14.4">
      <c r="A112" s="86">
        <v>2019</v>
      </c>
      <c r="B112" s="86">
        <v>1</v>
      </c>
      <c r="C112" s="86">
        <v>75.91</v>
      </c>
      <c r="D112" s="90">
        <f t="shared" si="8"/>
        <v>128.26968570462992</v>
      </c>
      <c r="F112" s="6">
        <f t="shared" si="5"/>
        <v>2024</v>
      </c>
      <c r="G112" s="6">
        <f t="shared" si="6"/>
        <v>2</v>
      </c>
      <c r="H112" s="90">
        <v>102.32</v>
      </c>
      <c r="I112" s="90">
        <f t="shared" si="7"/>
        <v>151.60764557712255</v>
      </c>
    </row>
    <row r="113" spans="1:9" ht="14.4">
      <c r="A113" s="86">
        <v>2019</v>
      </c>
      <c r="B113" s="86">
        <v>2</v>
      </c>
      <c r="C113" s="86">
        <v>75.95</v>
      </c>
      <c r="D113" s="90">
        <f t="shared" si="8"/>
        <v>128.33727610679284</v>
      </c>
      <c r="F113" s="6">
        <f t="shared" si="5"/>
        <v>2024</v>
      </c>
      <c r="G113" s="6">
        <f t="shared" si="6"/>
        <v>3</v>
      </c>
      <c r="H113" s="90">
        <v>102.7</v>
      </c>
      <c r="I113" s="90">
        <f t="shared" si="7"/>
        <v>152.17069195436363</v>
      </c>
    </row>
    <row r="114" spans="1:9" ht="14.4">
      <c r="A114" s="86">
        <v>2019</v>
      </c>
      <c r="B114" s="86">
        <v>3</v>
      </c>
      <c r="C114" s="86">
        <v>76.31</v>
      </c>
      <c r="D114" s="90">
        <f t="shared" si="8"/>
        <v>128.94558972625887</v>
      </c>
      <c r="F114" s="6">
        <f t="shared" si="5"/>
        <v>2024</v>
      </c>
      <c r="G114" s="6">
        <f t="shared" si="6"/>
        <v>4</v>
      </c>
      <c r="H114" s="90">
        <v>103.24</v>
      </c>
      <c r="I114" s="90">
        <f t="shared" si="7"/>
        <v>152.97081049044303</v>
      </c>
    </row>
    <row r="115" spans="1:9" ht="14.4">
      <c r="A115" s="86">
        <v>2019</v>
      </c>
      <c r="B115" s="86">
        <v>4</v>
      </c>
      <c r="C115" s="86">
        <v>76.510000000000005</v>
      </c>
      <c r="D115" s="90">
        <f t="shared" si="8"/>
        <v>129.28354173707334</v>
      </c>
      <c r="F115" s="6">
        <f t="shared" si="5"/>
        <v>2024</v>
      </c>
      <c r="G115" s="6">
        <f t="shared" si="6"/>
        <v>5</v>
      </c>
      <c r="H115" s="90">
        <v>103.52</v>
      </c>
      <c r="I115" s="90">
        <f t="shared" si="7"/>
        <v>153.38568676841012</v>
      </c>
    </row>
    <row r="116" spans="1:9" ht="14.4">
      <c r="A116" s="86">
        <v>2019</v>
      </c>
      <c r="B116" s="86">
        <v>5</v>
      </c>
      <c r="C116" s="86">
        <v>76.97</v>
      </c>
      <c r="D116" s="90">
        <f t="shared" si="8"/>
        <v>130.06083136194658</v>
      </c>
      <c r="F116" s="6">
        <f t="shared" si="5"/>
        <v>2024</v>
      </c>
      <c r="G116" s="6">
        <f t="shared" si="6"/>
        <v>6</v>
      </c>
      <c r="H116" s="90">
        <v>103.42</v>
      </c>
      <c r="I116" s="90">
        <f t="shared" si="7"/>
        <v>153.2375166691362</v>
      </c>
    </row>
    <row r="117" spans="1:9" ht="14.4">
      <c r="A117" s="86">
        <v>2019</v>
      </c>
      <c r="B117" s="86">
        <v>6</v>
      </c>
      <c r="C117" s="86">
        <v>77.010000000000005</v>
      </c>
      <c r="D117" s="90">
        <f t="shared" si="8"/>
        <v>130.1284217641095</v>
      </c>
      <c r="F117" s="6">
        <f t="shared" si="5"/>
        <v>2024</v>
      </c>
      <c r="G117" s="6">
        <f t="shared" si="6"/>
        <v>7</v>
      </c>
      <c r="H117" s="90">
        <v>104.19</v>
      </c>
      <c r="I117" s="90">
        <f t="shared" si="7"/>
        <v>154.37842643354571</v>
      </c>
    </row>
    <row r="118" spans="1:9" ht="14.4">
      <c r="A118" s="86">
        <v>2019</v>
      </c>
      <c r="B118" s="86">
        <v>7</v>
      </c>
      <c r="C118" s="86">
        <v>77.180000000000007</v>
      </c>
      <c r="D118" s="90">
        <f t="shared" si="8"/>
        <v>130.41568097330182</v>
      </c>
      <c r="F118" s="6">
        <f t="shared" si="5"/>
        <v>2024</v>
      </c>
      <c r="G118" s="6">
        <f t="shared" si="6"/>
        <v>8</v>
      </c>
      <c r="H118" s="90">
        <v>104.45</v>
      </c>
      <c r="I118" s="90">
        <f t="shared" si="7"/>
        <v>154.76366869165804</v>
      </c>
    </row>
    <row r="119" spans="1:9" ht="14.4">
      <c r="A119" s="86">
        <v>2019</v>
      </c>
      <c r="B119" s="86">
        <v>8</v>
      </c>
      <c r="C119" s="86">
        <v>77.319999999999993</v>
      </c>
      <c r="D119" s="90">
        <f t="shared" si="8"/>
        <v>130.6522473808719</v>
      </c>
      <c r="F119" s="6">
        <f t="shared" si="5"/>
        <v>2024</v>
      </c>
      <c r="G119" s="6">
        <f t="shared" si="6"/>
        <v>9</v>
      </c>
      <c r="H119" s="90">
        <v>104.54</v>
      </c>
      <c r="I119" s="90">
        <f t="shared" si="7"/>
        <v>154.89702178100461</v>
      </c>
    </row>
    <row r="120" spans="1:9" ht="14.4">
      <c r="A120" s="86">
        <v>2019</v>
      </c>
      <c r="B120" s="86">
        <v>9</v>
      </c>
      <c r="C120" s="86">
        <v>77.33</v>
      </c>
      <c r="D120" s="90">
        <f t="shared" si="8"/>
        <v>130.66914498141264</v>
      </c>
      <c r="F120" s="6">
        <f t="shared" si="5"/>
        <v>2024</v>
      </c>
      <c r="G120" s="6">
        <f t="shared" si="6"/>
        <v>10</v>
      </c>
      <c r="H120" s="90">
        <v>105.56</v>
      </c>
      <c r="I120" s="90">
        <f t="shared" si="7"/>
        <v>156.40835679359907</v>
      </c>
    </row>
    <row r="121" spans="1:9" ht="14.4">
      <c r="A121" s="86">
        <v>2019</v>
      </c>
      <c r="B121" s="86">
        <v>10</v>
      </c>
      <c r="C121" s="86">
        <v>77.959999999999994</v>
      </c>
      <c r="D121" s="90">
        <f t="shared" si="8"/>
        <v>131.7336938154782</v>
      </c>
      <c r="F121" s="6">
        <f t="shared" si="5"/>
        <v>2024</v>
      </c>
      <c r="G121" s="6">
        <f t="shared" si="6"/>
        <v>11</v>
      </c>
      <c r="H121" s="90">
        <v>105.83</v>
      </c>
      <c r="I121" s="90">
        <f t="shared" si="7"/>
        <v>156.80841606163878</v>
      </c>
    </row>
    <row r="122" spans="1:9" ht="14.4">
      <c r="A122" s="86">
        <v>2019</v>
      </c>
      <c r="B122" s="86">
        <v>11</v>
      </c>
      <c r="C122" s="86">
        <v>78.03</v>
      </c>
      <c r="D122" s="90">
        <f t="shared" si="8"/>
        <v>131.85197701926327</v>
      </c>
      <c r="F122" s="6">
        <f t="shared" si="5"/>
        <v>2024</v>
      </c>
      <c r="G122" s="6">
        <f t="shared" si="6"/>
        <v>12</v>
      </c>
      <c r="H122" s="90">
        <v>105.62</v>
      </c>
      <c r="I122" s="90">
        <f t="shared" si="7"/>
        <v>156.49725885316346</v>
      </c>
    </row>
    <row r="123" spans="1:9" ht="14.4">
      <c r="A123" s="86">
        <v>2019</v>
      </c>
      <c r="B123" s="86">
        <v>12</v>
      </c>
      <c r="C123" s="86">
        <v>78.099999999999994</v>
      </c>
      <c r="D123" s="90">
        <f t="shared" si="8"/>
        <v>131.97026022304831</v>
      </c>
    </row>
    <row r="124" spans="1:9" ht="14.4">
      <c r="A124" s="86">
        <v>2020</v>
      </c>
      <c r="B124" s="86">
        <v>1</v>
      </c>
      <c r="C124" s="86">
        <v>78.55</v>
      </c>
      <c r="D124" s="90">
        <f t="shared" si="8"/>
        <v>132.73065224738087</v>
      </c>
    </row>
    <row r="125" spans="1:9" ht="14.4">
      <c r="A125" s="86">
        <v>2020</v>
      </c>
      <c r="B125" s="86">
        <v>2</v>
      </c>
      <c r="C125" s="86">
        <v>78.900000000000006</v>
      </c>
      <c r="D125" s="90">
        <f t="shared" si="8"/>
        <v>133.32206826630619</v>
      </c>
    </row>
    <row r="126" spans="1:9" ht="14.4">
      <c r="A126" s="86">
        <v>2020</v>
      </c>
      <c r="B126" s="86">
        <v>3</v>
      </c>
      <c r="C126" s="86">
        <v>79.16</v>
      </c>
      <c r="D126" s="90">
        <f t="shared" si="8"/>
        <v>133.76140588036498</v>
      </c>
    </row>
    <row r="127" spans="1:9" ht="14.4">
      <c r="A127" s="86">
        <v>2020</v>
      </c>
      <c r="B127" s="86">
        <v>4</v>
      </c>
      <c r="C127" s="86">
        <v>79.13</v>
      </c>
      <c r="D127" s="90">
        <f t="shared" si="8"/>
        <v>133.7107130787428</v>
      </c>
    </row>
    <row r="128" spans="1:9" ht="14.4">
      <c r="A128" s="86">
        <v>2020</v>
      </c>
      <c r="B128" s="86">
        <v>5</v>
      </c>
      <c r="C128" s="86">
        <v>79.09</v>
      </c>
      <c r="D128" s="90">
        <f t="shared" si="8"/>
        <v>133.64312267657994</v>
      </c>
    </row>
    <row r="129" spans="1:4" ht="14.4">
      <c r="A129" s="86">
        <v>2020</v>
      </c>
      <c r="B129" s="86">
        <v>6</v>
      </c>
      <c r="C129" s="86">
        <v>79.03</v>
      </c>
      <c r="D129" s="90">
        <f t="shared" si="8"/>
        <v>133.54173707333558</v>
      </c>
    </row>
    <row r="130" spans="1:4" ht="14.4">
      <c r="A130" s="86">
        <v>2020</v>
      </c>
      <c r="B130" s="86">
        <v>7</v>
      </c>
      <c r="C130" s="86">
        <v>79.11</v>
      </c>
      <c r="D130" s="90">
        <f t="shared" si="8"/>
        <v>133.67691787766137</v>
      </c>
    </row>
    <row r="131" spans="1:4" ht="14.4">
      <c r="A131" s="86">
        <v>2020</v>
      </c>
      <c r="B131" s="86">
        <v>8</v>
      </c>
      <c r="C131" s="86">
        <v>79.22</v>
      </c>
      <c r="D131" s="90">
        <f t="shared" si="8"/>
        <v>133.86279148360933</v>
      </c>
    </row>
    <row r="132" spans="1:4" ht="14.4">
      <c r="A132" s="86">
        <v>2020</v>
      </c>
      <c r="B132" s="86">
        <v>9</v>
      </c>
      <c r="C132" s="86">
        <v>79.72</v>
      </c>
      <c r="D132" s="90">
        <f t="shared" si="8"/>
        <v>134.7076715106455</v>
      </c>
    </row>
    <row r="133" spans="1:4" ht="14.4">
      <c r="A133" s="86">
        <v>2020</v>
      </c>
      <c r="B133" s="86">
        <v>10</v>
      </c>
      <c r="C133" s="86">
        <v>80.27</v>
      </c>
      <c r="D133" s="90">
        <f t="shared" si="8"/>
        <v>135.63703954038527</v>
      </c>
    </row>
    <row r="134" spans="1:4" ht="14.4">
      <c r="A134" s="86">
        <v>2020</v>
      </c>
      <c r="B134" s="86">
        <v>11</v>
      </c>
      <c r="C134" s="86">
        <v>80.16</v>
      </c>
      <c r="D134" s="90">
        <f t="shared" si="8"/>
        <v>135.45116593443731</v>
      </c>
    </row>
    <row r="135" spans="1:4" ht="14.4">
      <c r="A135" s="86">
        <v>2020</v>
      </c>
      <c r="B135" s="86">
        <v>12</v>
      </c>
      <c r="C135" s="86">
        <v>80.430000000000007</v>
      </c>
      <c r="D135" s="90">
        <f t="shared" si="8"/>
        <v>135.90740114903684</v>
      </c>
    </row>
    <row r="136" spans="1:4" ht="14.4">
      <c r="A136" s="86">
        <v>2021</v>
      </c>
      <c r="B136" s="86">
        <v>1</v>
      </c>
      <c r="C136" s="86">
        <v>80.989999999999995</v>
      </c>
      <c r="D136" s="90">
        <f t="shared" si="8"/>
        <v>136.85366677931734</v>
      </c>
    </row>
    <row r="137" spans="1:4" ht="14.4">
      <c r="A137" s="86">
        <v>2021</v>
      </c>
      <c r="B137" s="86">
        <v>2</v>
      </c>
      <c r="C137" s="86">
        <v>81.14</v>
      </c>
      <c r="D137" s="90">
        <f t="shared" si="8"/>
        <v>137.10713078742819</v>
      </c>
    </row>
    <row r="138" spans="1:4" ht="14.4">
      <c r="A138" s="86">
        <v>2021</v>
      </c>
      <c r="B138" s="86">
        <v>3</v>
      </c>
      <c r="C138" s="86">
        <v>81.45</v>
      </c>
      <c r="D138" s="90">
        <f t="shared" si="8"/>
        <v>137.63095640419061</v>
      </c>
    </row>
    <row r="139" spans="1:4" ht="14.4">
      <c r="A139" s="86">
        <v>2021</v>
      </c>
      <c r="B139" s="86">
        <v>4</v>
      </c>
      <c r="C139" s="86">
        <v>81.75</v>
      </c>
      <c r="D139" s="90">
        <f t="shared" si="8"/>
        <v>138.13788442041229</v>
      </c>
    </row>
    <row r="140" spans="1:4" ht="14.4">
      <c r="A140" s="86">
        <v>2021</v>
      </c>
      <c r="B140" s="86">
        <v>5</v>
      </c>
      <c r="C140" s="86">
        <v>81.97</v>
      </c>
      <c r="D140" s="90">
        <f t="shared" si="8"/>
        <v>138.50963163230821</v>
      </c>
    </row>
    <row r="141" spans="1:4" ht="14.4">
      <c r="A141" s="86">
        <v>2021</v>
      </c>
      <c r="B141" s="86">
        <v>6</v>
      </c>
      <c r="C141" s="86">
        <v>82.04</v>
      </c>
      <c r="D141" s="90">
        <f t="shared" si="8"/>
        <v>138.62791483609328</v>
      </c>
    </row>
    <row r="142" spans="1:4" ht="14.4">
      <c r="A142" s="86">
        <v>2021</v>
      </c>
      <c r="B142" s="86">
        <v>7</v>
      </c>
      <c r="C142" s="86">
        <v>82.7</v>
      </c>
      <c r="D142" s="90">
        <f t="shared" si="8"/>
        <v>139.74315647178102</v>
      </c>
    </row>
    <row r="143" spans="1:4" ht="14.4">
      <c r="A143" s="86">
        <v>2021</v>
      </c>
      <c r="B143" s="86">
        <v>8</v>
      </c>
      <c r="C143" s="86">
        <v>83</v>
      </c>
      <c r="D143" s="90">
        <f t="shared" si="8"/>
        <v>140.2500844880027</v>
      </c>
    </row>
    <row r="144" spans="1:4" ht="14.4">
      <c r="A144" s="86">
        <v>2021</v>
      </c>
      <c r="B144" s="86">
        <v>9</v>
      </c>
      <c r="C144" s="86">
        <v>83.98</v>
      </c>
      <c r="D144" s="90">
        <f t="shared" si="8"/>
        <v>141.90604934099358</v>
      </c>
    </row>
    <row r="145" spans="1:4" ht="14.4">
      <c r="A145" s="86">
        <v>2021</v>
      </c>
      <c r="B145" s="86">
        <v>10</v>
      </c>
      <c r="C145" s="86">
        <v>85.1</v>
      </c>
      <c r="D145" s="90">
        <f t="shared" ref="D145:D184" si="9">+(C145/$C$16)*100</f>
        <v>143.79858060155456</v>
      </c>
    </row>
    <row r="146" spans="1:4" ht="14.4">
      <c r="A146" s="86">
        <v>2021</v>
      </c>
      <c r="B146" s="86">
        <v>11</v>
      </c>
      <c r="C146" s="86">
        <v>85.53</v>
      </c>
      <c r="D146" s="90">
        <f t="shared" si="9"/>
        <v>144.52517742480569</v>
      </c>
    </row>
    <row r="147" spans="1:4" ht="14.4">
      <c r="A147" s="86">
        <v>2021</v>
      </c>
      <c r="B147" s="86">
        <v>12</v>
      </c>
      <c r="C147" s="86">
        <v>86.2</v>
      </c>
      <c r="D147" s="90">
        <f t="shared" si="9"/>
        <v>145.65731666103414</v>
      </c>
    </row>
    <row r="148" spans="1:4" ht="14.4">
      <c r="A148" s="86">
        <v>2022</v>
      </c>
      <c r="B148" s="86">
        <v>1</v>
      </c>
      <c r="C148" s="86">
        <v>87.23</v>
      </c>
      <c r="D148" s="90">
        <f t="shared" si="9"/>
        <v>147.39776951672863</v>
      </c>
    </row>
    <row r="149" spans="1:4" ht="14.4">
      <c r="A149" s="86">
        <v>2022</v>
      </c>
      <c r="B149" s="86">
        <v>2</v>
      </c>
      <c r="C149" s="86">
        <v>87.48</v>
      </c>
      <c r="D149" s="90">
        <f t="shared" si="9"/>
        <v>147.8202095302467</v>
      </c>
    </row>
    <row r="150" spans="1:4" ht="14.4">
      <c r="A150" s="86">
        <v>2022</v>
      </c>
      <c r="B150" s="86">
        <v>3</v>
      </c>
      <c r="C150" s="86">
        <v>89.11</v>
      </c>
      <c r="D150" s="90">
        <f t="shared" si="9"/>
        <v>150.57451841838457</v>
      </c>
    </row>
    <row r="151" spans="1:4" ht="14.4">
      <c r="A151" s="86">
        <v>2022</v>
      </c>
      <c r="B151" s="86">
        <v>4</v>
      </c>
      <c r="C151" s="86">
        <v>90.35</v>
      </c>
      <c r="D151" s="90">
        <f t="shared" si="9"/>
        <v>152.66982088543426</v>
      </c>
    </row>
    <row r="152" spans="1:4" ht="14.4">
      <c r="A152" s="86">
        <v>2022</v>
      </c>
      <c r="B152" s="86">
        <v>5</v>
      </c>
      <c r="C152" s="86">
        <v>91.43</v>
      </c>
      <c r="D152" s="90">
        <f t="shared" si="9"/>
        <v>154.49476174383238</v>
      </c>
    </row>
    <row r="153" spans="1:4" ht="14.4">
      <c r="A153" s="86">
        <v>2022</v>
      </c>
      <c r="B153" s="86">
        <v>6</v>
      </c>
      <c r="C153" s="86">
        <v>92.29</v>
      </c>
      <c r="D153" s="90">
        <f t="shared" si="9"/>
        <v>155.94795539033458</v>
      </c>
    </row>
    <row r="154" spans="1:4" ht="14.4">
      <c r="A154" s="86">
        <v>2022</v>
      </c>
      <c r="B154" s="86">
        <v>7</v>
      </c>
      <c r="C154" s="86">
        <v>93.56</v>
      </c>
      <c r="D154" s="90">
        <f t="shared" si="9"/>
        <v>158.09395065900642</v>
      </c>
    </row>
    <row r="155" spans="1:4" ht="14.4">
      <c r="A155" s="86">
        <v>2022</v>
      </c>
      <c r="B155" s="86">
        <v>8</v>
      </c>
      <c r="C155" s="86">
        <v>94.69</v>
      </c>
      <c r="D155" s="90">
        <f t="shared" si="9"/>
        <v>160.00337952010815</v>
      </c>
    </row>
    <row r="156" spans="1:4" ht="14.4">
      <c r="A156" s="86">
        <v>2022</v>
      </c>
      <c r="B156" s="86">
        <v>9</v>
      </c>
      <c r="C156" s="86">
        <v>95.51</v>
      </c>
      <c r="D156" s="90">
        <f t="shared" si="9"/>
        <v>161.38898276444746</v>
      </c>
    </row>
    <row r="157" spans="1:4" ht="14.4">
      <c r="A157" s="86">
        <v>2022</v>
      </c>
      <c r="B157" s="86">
        <v>10</v>
      </c>
      <c r="C157" s="86">
        <v>96</v>
      </c>
      <c r="D157" s="90">
        <f t="shared" si="9"/>
        <v>162.21696519094289</v>
      </c>
    </row>
    <row r="158" spans="1:4" ht="14.4">
      <c r="A158" s="86">
        <v>2022</v>
      </c>
      <c r="B158" s="86">
        <v>11</v>
      </c>
      <c r="C158" s="86">
        <v>96.94</v>
      </c>
      <c r="D158" s="90">
        <f t="shared" si="9"/>
        <v>163.80533964177087</v>
      </c>
    </row>
    <row r="159" spans="1:4" ht="14.4">
      <c r="A159" s="86">
        <v>2022</v>
      </c>
      <c r="B159" s="86">
        <v>12</v>
      </c>
      <c r="C159" s="86">
        <v>97.21</v>
      </c>
      <c r="D159" s="90">
        <f t="shared" si="9"/>
        <v>164.26157485637037</v>
      </c>
    </row>
    <row r="160" spans="1:4" ht="14.4">
      <c r="A160" s="86">
        <v>2023</v>
      </c>
      <c r="B160" s="86">
        <v>1</v>
      </c>
      <c r="C160" s="86">
        <v>98</v>
      </c>
      <c r="D160" s="90">
        <f t="shared" si="9"/>
        <v>165.59648529908753</v>
      </c>
    </row>
    <row r="161" spans="1:4" ht="14.4">
      <c r="A161" s="86">
        <v>2023</v>
      </c>
      <c r="B161" s="86">
        <v>2</v>
      </c>
      <c r="C161" s="86">
        <v>97.93</v>
      </c>
      <c r="D161" s="90">
        <f t="shared" si="9"/>
        <v>165.47820209530249</v>
      </c>
    </row>
    <row r="162" spans="1:4" ht="14.4">
      <c r="A162" s="86">
        <v>2023</v>
      </c>
      <c r="B162" s="86">
        <v>3</v>
      </c>
      <c r="C162" s="86">
        <v>99</v>
      </c>
      <c r="D162" s="90">
        <f t="shared" si="9"/>
        <v>167.28624535315987</v>
      </c>
    </row>
    <row r="163" spans="1:4" ht="14.4">
      <c r="A163" s="86">
        <v>2023</v>
      </c>
      <c r="B163" s="86">
        <v>4</v>
      </c>
      <c r="C163" s="86">
        <v>99.3</v>
      </c>
      <c r="D163" s="90">
        <f t="shared" si="9"/>
        <v>167.79317336938155</v>
      </c>
    </row>
    <row r="164" spans="1:4" ht="14.4">
      <c r="A164" s="86">
        <v>2023</v>
      </c>
      <c r="B164" s="86">
        <v>5</v>
      </c>
      <c r="C164" s="86">
        <v>99.41</v>
      </c>
      <c r="D164" s="90">
        <f t="shared" si="9"/>
        <v>167.97904697532951</v>
      </c>
    </row>
    <row r="165" spans="1:4" ht="14.4">
      <c r="A165" s="86">
        <v>2023</v>
      </c>
      <c r="B165" s="86">
        <v>6</v>
      </c>
      <c r="C165" s="86">
        <v>99.26</v>
      </c>
      <c r="D165" s="90">
        <f t="shared" si="9"/>
        <v>167.72558296721866</v>
      </c>
    </row>
    <row r="166" spans="1:4" ht="14.4">
      <c r="A166" s="86">
        <v>2023</v>
      </c>
      <c r="B166" s="86">
        <v>7</v>
      </c>
      <c r="C166" s="86">
        <v>99.61</v>
      </c>
      <c r="D166" s="90">
        <f t="shared" si="9"/>
        <v>168.31699898614397</v>
      </c>
    </row>
    <row r="167" spans="1:4" ht="14.4">
      <c r="A167" s="86">
        <v>2023</v>
      </c>
      <c r="B167" s="86">
        <v>8</v>
      </c>
      <c r="C167" s="86">
        <v>99.72</v>
      </c>
      <c r="D167" s="90">
        <f t="shared" si="9"/>
        <v>168.5028725920919</v>
      </c>
    </row>
    <row r="168" spans="1:4" ht="14.4">
      <c r="A168" s="86">
        <v>2023</v>
      </c>
      <c r="B168" s="86">
        <v>9</v>
      </c>
      <c r="C168" s="86">
        <v>100.39</v>
      </c>
      <c r="D168" s="90">
        <f t="shared" si="9"/>
        <v>169.63501182832036</v>
      </c>
    </row>
    <row r="169" spans="1:4" ht="14.4">
      <c r="A169" s="86">
        <v>2023</v>
      </c>
      <c r="B169" s="86">
        <v>10</v>
      </c>
      <c r="C169" s="86">
        <v>100.84</v>
      </c>
      <c r="D169" s="90">
        <f t="shared" si="9"/>
        <v>170.39540385265292</v>
      </c>
    </row>
    <row r="170" spans="1:4" ht="14.4">
      <c r="A170" s="86">
        <v>2023</v>
      </c>
      <c r="B170" s="86">
        <v>11</v>
      </c>
      <c r="C170" s="86">
        <v>101.59</v>
      </c>
      <c r="D170" s="90">
        <f t="shared" si="9"/>
        <v>171.66272389320719</v>
      </c>
    </row>
    <row r="171" spans="1:4" ht="14.4">
      <c r="A171" s="86">
        <v>2023</v>
      </c>
      <c r="B171" s="86">
        <v>12</v>
      </c>
      <c r="C171" s="86">
        <v>101.04</v>
      </c>
      <c r="D171" s="90">
        <f t="shared" si="9"/>
        <v>170.73335586346741</v>
      </c>
    </row>
    <row r="172" spans="1:4" ht="14.4">
      <c r="A172" s="86">
        <v>2024</v>
      </c>
      <c r="B172" s="86">
        <v>1</v>
      </c>
      <c r="C172" s="86">
        <v>101.72</v>
      </c>
      <c r="D172" s="90">
        <f t="shared" si="9"/>
        <v>171.88239270023658</v>
      </c>
    </row>
    <row r="173" spans="1:4" ht="14.4">
      <c r="A173" s="86">
        <v>2024</v>
      </c>
      <c r="B173" s="86">
        <v>2</v>
      </c>
      <c r="C173" s="86">
        <v>102.32</v>
      </c>
      <c r="D173" s="90">
        <f t="shared" si="9"/>
        <v>172.89624873267994</v>
      </c>
    </row>
    <row r="174" spans="1:4" ht="14.4">
      <c r="A174" s="86">
        <v>2024</v>
      </c>
      <c r="B174" s="86">
        <v>3</v>
      </c>
      <c r="C174" s="86">
        <v>102.7</v>
      </c>
      <c r="D174" s="90">
        <f t="shared" si="9"/>
        <v>173.53835755322743</v>
      </c>
    </row>
    <row r="175" spans="1:4" ht="14.4">
      <c r="A175" s="86">
        <v>2024</v>
      </c>
      <c r="B175" s="86">
        <v>4</v>
      </c>
      <c r="C175" s="86">
        <v>103.24</v>
      </c>
      <c r="D175" s="90">
        <f t="shared" si="9"/>
        <v>174.45082798242649</v>
      </c>
    </row>
    <row r="176" spans="1:4" ht="14.4">
      <c r="A176" s="86">
        <v>2024</v>
      </c>
      <c r="B176" s="86">
        <v>5</v>
      </c>
      <c r="C176" s="86">
        <v>103.52</v>
      </c>
      <c r="D176" s="90">
        <f t="shared" si="9"/>
        <v>174.92396079756674</v>
      </c>
    </row>
    <row r="177" spans="1:4" ht="14.4">
      <c r="A177" s="86">
        <v>2024</v>
      </c>
      <c r="B177" s="86">
        <v>6</v>
      </c>
      <c r="C177" s="86">
        <v>103.42</v>
      </c>
      <c r="D177" s="90">
        <f t="shared" si="9"/>
        <v>174.75498479215952</v>
      </c>
    </row>
    <row r="178" spans="1:4" ht="14.4">
      <c r="A178" s="86">
        <v>2024</v>
      </c>
      <c r="B178" s="86">
        <v>7</v>
      </c>
      <c r="C178" s="86">
        <v>104.19</v>
      </c>
      <c r="D178" s="90">
        <f t="shared" si="9"/>
        <v>176.05610003379519</v>
      </c>
    </row>
    <row r="179" spans="1:4" ht="14.4">
      <c r="A179" s="86">
        <v>2024</v>
      </c>
      <c r="B179" s="86">
        <v>8</v>
      </c>
      <c r="C179" s="86">
        <v>104.45</v>
      </c>
      <c r="D179" s="90">
        <f t="shared" si="9"/>
        <v>176.495437647854</v>
      </c>
    </row>
    <row r="180" spans="1:4" ht="14.4">
      <c r="A180" s="86">
        <v>2024</v>
      </c>
      <c r="B180" s="86">
        <v>9</v>
      </c>
      <c r="C180" s="86">
        <v>104.54</v>
      </c>
      <c r="D180" s="90">
        <f t="shared" si="9"/>
        <v>176.64751605272053</v>
      </c>
    </row>
    <row r="181" spans="1:4" ht="14.4">
      <c r="A181" s="86">
        <v>2024</v>
      </c>
      <c r="B181" s="86">
        <v>10</v>
      </c>
      <c r="C181" s="86">
        <v>105.56</v>
      </c>
      <c r="D181" s="90">
        <f t="shared" si="9"/>
        <v>178.37107130787427</v>
      </c>
    </row>
    <row r="182" spans="1:4" ht="14.4">
      <c r="A182" s="86">
        <v>2024</v>
      </c>
      <c r="B182" s="86">
        <v>11</v>
      </c>
      <c r="C182" s="86">
        <v>105.83</v>
      </c>
      <c r="D182" s="90">
        <f t="shared" si="9"/>
        <v>178.8273065224738</v>
      </c>
    </row>
    <row r="183" spans="1:4" ht="14.4">
      <c r="A183" s="86">
        <v>2024</v>
      </c>
      <c r="B183" s="86">
        <v>12</v>
      </c>
      <c r="C183" s="86">
        <v>105.62</v>
      </c>
      <c r="D183" s="90">
        <f t="shared" si="9"/>
        <v>178.47245691111863</v>
      </c>
    </row>
    <row r="184" spans="1:4" ht="14.4">
      <c r="A184" s="86">
        <v>2025</v>
      </c>
      <c r="B184" s="86">
        <v>1</v>
      </c>
      <c r="C184" s="86">
        <v>106.74</v>
      </c>
      <c r="D184" s="90">
        <f t="shared" si="9"/>
        <v>180.36498817167961</v>
      </c>
    </row>
  </sheetData>
  <phoneticPr fontId="14" type="noConversion"/>
  <pageMargins left="0.75" right="0.75" top="1" bottom="1" header="0" footer="0"/>
  <pageSetup paperSize="9" orientation="portrait" horizontalDpi="200" verticalDpi="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3BFF1-39FD-40FE-844C-87BB31D3175B}">
  <sheetPr>
    <tabColor theme="0"/>
  </sheetPr>
  <dimension ref="B5:H35"/>
  <sheetViews>
    <sheetView showGridLines="0" topLeftCell="A4" zoomScale="70" zoomScaleNormal="70" workbookViewId="0">
      <selection activeCell="J33" sqref="J33"/>
    </sheetView>
  </sheetViews>
  <sheetFormatPr baseColWidth="10" defaultRowHeight="13.2"/>
  <cols>
    <col min="2" max="2" width="13.5546875" bestFit="1" customWidth="1"/>
    <col min="3" max="3" width="12.6640625" bestFit="1" customWidth="1"/>
    <col min="4" max="4" width="13.21875" customWidth="1"/>
    <col min="5" max="5" width="29.44140625" customWidth="1"/>
  </cols>
  <sheetData>
    <row r="5" spans="2:8">
      <c r="C5" s="53" t="s">
        <v>32</v>
      </c>
      <c r="D5" s="53" t="s">
        <v>32</v>
      </c>
      <c r="E5" s="97"/>
      <c r="G5" s="98"/>
      <c r="H5" s="98"/>
    </row>
    <row r="6" spans="2:8">
      <c r="B6" s="96">
        <v>42005</v>
      </c>
      <c r="C6" s="63">
        <v>1278.2734616215648</v>
      </c>
      <c r="D6" s="7">
        <f t="shared" ref="D6:D35" si="0">+C6/$C$6*100</f>
        <v>100</v>
      </c>
    </row>
    <row r="7" spans="2:8">
      <c r="B7" s="96">
        <v>42248</v>
      </c>
      <c r="C7" s="63">
        <v>1278.2734616215648</v>
      </c>
      <c r="D7" s="7">
        <f t="shared" si="0"/>
        <v>100</v>
      </c>
    </row>
    <row r="8" spans="2:8">
      <c r="B8" s="96">
        <v>42385</v>
      </c>
      <c r="C8" s="63">
        <v>1243.4485578836739</v>
      </c>
      <c r="D8" s="7">
        <f t="shared" si="0"/>
        <v>97.275629606382225</v>
      </c>
    </row>
    <row r="9" spans="2:8">
      <c r="B9" s="96">
        <v>42552</v>
      </c>
      <c r="C9" s="63">
        <v>1243.4485578836739</v>
      </c>
      <c r="D9" s="7">
        <f t="shared" si="0"/>
        <v>97.275629606382225</v>
      </c>
    </row>
    <row r="10" spans="2:8">
      <c r="B10" s="96">
        <v>42720</v>
      </c>
      <c r="C10" s="63">
        <v>1243.4485578836739</v>
      </c>
      <c r="D10" s="7">
        <f t="shared" si="0"/>
        <v>97.275629606382225</v>
      </c>
    </row>
    <row r="11" spans="2:8">
      <c r="B11" s="96">
        <v>42887</v>
      </c>
      <c r="C11" s="63">
        <v>1096.7053206539626</v>
      </c>
      <c r="D11" s="7">
        <f t="shared" si="0"/>
        <v>85.795829576460719</v>
      </c>
    </row>
    <row r="12" spans="2:8">
      <c r="B12" s="96">
        <v>43070</v>
      </c>
      <c r="C12" s="63">
        <v>1096.7053206539626</v>
      </c>
      <c r="D12" s="7">
        <f t="shared" si="0"/>
        <v>85.795829576460719</v>
      </c>
    </row>
    <row r="13" spans="2:8">
      <c r="B13" s="96">
        <v>43252</v>
      </c>
      <c r="C13" s="63">
        <v>881.24525116082702</v>
      </c>
      <c r="D13" s="7">
        <f t="shared" si="0"/>
        <v>68.940275897061625</v>
      </c>
    </row>
    <row r="14" spans="2:8">
      <c r="B14" s="96">
        <v>43435</v>
      </c>
      <c r="C14" s="63">
        <v>881.24525116082702</v>
      </c>
      <c r="D14" s="7">
        <f t="shared" si="0"/>
        <v>68.940275897061625</v>
      </c>
    </row>
    <row r="15" spans="2:8">
      <c r="B15" s="96">
        <v>43525</v>
      </c>
      <c r="C15" s="63">
        <v>1075.7466313365933</v>
      </c>
      <c r="D15" s="7">
        <f t="shared" si="0"/>
        <v>84.156220373373444</v>
      </c>
    </row>
    <row r="16" spans="2:8">
      <c r="B16" s="96">
        <v>43617</v>
      </c>
      <c r="C16" s="63">
        <v>985.49505682828487</v>
      </c>
      <c r="D16" s="7">
        <f t="shared" si="0"/>
        <v>77.095792599662246</v>
      </c>
    </row>
    <row r="17" spans="2:4">
      <c r="B17" s="96">
        <v>43710</v>
      </c>
      <c r="C17" s="63">
        <v>833.93671874999995</v>
      </c>
      <c r="D17" s="7">
        <f t="shared" si="0"/>
        <v>65.239304717482156</v>
      </c>
    </row>
    <row r="18" spans="2:4">
      <c r="B18" s="96">
        <v>43800</v>
      </c>
      <c r="C18" s="63">
        <v>1026.3669969504654</v>
      </c>
      <c r="D18" s="7">
        <f t="shared" si="0"/>
        <v>80.293225805412462</v>
      </c>
    </row>
    <row r="19" spans="2:4">
      <c r="B19" s="96">
        <v>43919</v>
      </c>
      <c r="C19" s="63">
        <v>948.31805854971969</v>
      </c>
      <c r="D19" s="7">
        <f t="shared" si="0"/>
        <v>74.187416622631176</v>
      </c>
    </row>
    <row r="20" spans="2:4">
      <c r="B20" s="96">
        <v>44011</v>
      </c>
      <c r="C20" s="63">
        <v>1027.344563428863</v>
      </c>
      <c r="D20" s="7">
        <f t="shared" si="0"/>
        <v>80.36970134118377</v>
      </c>
    </row>
    <row r="21" spans="2:4">
      <c r="B21" s="96">
        <v>44101</v>
      </c>
      <c r="C21" s="63">
        <v>961.48914269624356</v>
      </c>
      <c r="D21" s="7">
        <f t="shared" si="0"/>
        <v>75.217797409056601</v>
      </c>
    </row>
    <row r="22" spans="2:4">
      <c r="B22" s="96">
        <v>44190</v>
      </c>
      <c r="C22" s="63">
        <v>935.14697440319583</v>
      </c>
      <c r="D22" s="7">
        <f t="shared" si="0"/>
        <v>73.157035836205736</v>
      </c>
    </row>
    <row r="23" spans="2:4">
      <c r="B23" s="96">
        <v>44278</v>
      </c>
      <c r="C23" s="63">
        <v>1049.5365927177495</v>
      </c>
      <c r="D23" s="7">
        <f t="shared" si="0"/>
        <v>82.105795373890558</v>
      </c>
    </row>
    <row r="24" spans="2:4">
      <c r="B24" s="96">
        <v>44377</v>
      </c>
      <c r="C24" s="63">
        <v>1036.4173853087777</v>
      </c>
      <c r="D24" s="7">
        <f t="shared" si="0"/>
        <v>81.079472931716936</v>
      </c>
    </row>
    <row r="25" spans="2:4">
      <c r="B25" s="96">
        <v>44469</v>
      </c>
      <c r="C25" s="63">
        <v>1062.6558001267215</v>
      </c>
      <c r="D25" s="7">
        <f t="shared" si="0"/>
        <v>83.132117816064195</v>
      </c>
    </row>
    <row r="26" spans="2:4">
      <c r="B26" s="96">
        <v>44561</v>
      </c>
      <c r="C26" s="63">
        <v>1128.2518371715807</v>
      </c>
      <c r="D26" s="7">
        <f t="shared" si="0"/>
        <v>88.26373002693235</v>
      </c>
    </row>
    <row r="27" spans="2:4">
      <c r="B27" s="96">
        <v>44651</v>
      </c>
      <c r="C27" s="63">
        <v>1031.3912476929629</v>
      </c>
      <c r="D27" s="7">
        <f t="shared" si="0"/>
        <v>80.686275563022534</v>
      </c>
    </row>
    <row r="28" spans="2:4">
      <c r="B28" s="96">
        <v>44742</v>
      </c>
      <c r="C28" s="63">
        <v>1059.6606543074665</v>
      </c>
      <c r="D28" s="7">
        <f t="shared" si="0"/>
        <v>82.897805995535961</v>
      </c>
    </row>
    <row r="29" spans="2:4">
      <c r="B29" s="96">
        <v>44834</v>
      </c>
      <c r="C29" s="63">
        <v>1106.180774796376</v>
      </c>
      <c r="D29" s="7">
        <f t="shared" si="0"/>
        <v>86.53709929901234</v>
      </c>
    </row>
    <row r="30" spans="2:4">
      <c r="B30" s="96">
        <v>44926</v>
      </c>
      <c r="C30" s="63">
        <v>1217.0532712996701</v>
      </c>
      <c r="D30" s="7">
        <f t="shared" si="0"/>
        <v>95.210712561908821</v>
      </c>
    </row>
    <row r="31" spans="2:4">
      <c r="B31" s="96">
        <v>45016</v>
      </c>
      <c r="C31" s="63">
        <v>955.41401273885356</v>
      </c>
      <c r="D31" s="7">
        <f t="shared" si="0"/>
        <v>74.742536822039227</v>
      </c>
    </row>
    <row r="32" spans="2:4">
      <c r="B32" s="96">
        <v>45107</v>
      </c>
      <c r="C32" s="63">
        <v>1056.4676483287922</v>
      </c>
      <c r="D32" s="7">
        <f t="shared" si="0"/>
        <v>82.648015471478303</v>
      </c>
    </row>
    <row r="33" spans="2:4">
      <c r="B33" s="96">
        <v>45199</v>
      </c>
      <c r="C33" s="63">
        <v>1142.5495749917336</v>
      </c>
      <c r="D33" s="7">
        <f t="shared" si="0"/>
        <v>89.382249518216739</v>
      </c>
    </row>
    <row r="34" spans="2:4">
      <c r="B34" s="96">
        <v>45291</v>
      </c>
      <c r="C34" s="63">
        <v>1075.601549935154</v>
      </c>
      <c r="D34" s="7">
        <f t="shared" si="0"/>
        <v>84.14487057962468</v>
      </c>
    </row>
    <row r="35" spans="2:4">
      <c r="B35" s="96">
        <v>45382</v>
      </c>
      <c r="C35" s="63">
        <v>1053.1437936872967</v>
      </c>
      <c r="D35" s="7">
        <f t="shared" si="0"/>
        <v>82.387988588241683</v>
      </c>
    </row>
  </sheetData>
  <pageMargins left="0.7" right="0.7" top="0.75" bottom="0.75" header="0.3" footer="0.3"/>
  <pageSetup orientation="portrait" verticalDpi="0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BFC80-745E-431A-81CF-433354A1C033}">
  <sheetPr>
    <tabColor rgb="FF92D050"/>
  </sheetPr>
  <dimension ref="A1:G127"/>
  <sheetViews>
    <sheetView topLeftCell="A27" zoomScale="70" zoomScaleNormal="70" workbookViewId="0">
      <selection activeCell="K52" sqref="K52"/>
    </sheetView>
  </sheetViews>
  <sheetFormatPr baseColWidth="10" defaultRowHeight="13.2"/>
  <cols>
    <col min="1" max="1" width="29" customWidth="1"/>
    <col min="2" max="2" width="7.44140625" bestFit="1" customWidth="1"/>
    <col min="3" max="3" width="35.5546875" bestFit="1" customWidth="1"/>
  </cols>
  <sheetData>
    <row r="1" spans="1:7" ht="13.8">
      <c r="C1" s="104"/>
    </row>
    <row r="2" spans="1:7" ht="15.6">
      <c r="A2" s="105" t="s">
        <v>34</v>
      </c>
      <c r="B2" s="105" t="s">
        <v>23</v>
      </c>
      <c r="C2" s="106" t="s">
        <v>35</v>
      </c>
      <c r="E2" s="107" t="s">
        <v>23</v>
      </c>
      <c r="F2" s="107" t="s">
        <v>36</v>
      </c>
      <c r="G2" t="s">
        <v>30</v>
      </c>
    </row>
    <row r="3" spans="1:7" ht="14.4">
      <c r="A3" s="108">
        <v>38412</v>
      </c>
      <c r="B3" s="109">
        <f>+YEAR(A3)</f>
        <v>2005</v>
      </c>
      <c r="C3" s="110">
        <v>1608.6757114196118</v>
      </c>
      <c r="E3" s="111">
        <v>2005</v>
      </c>
      <c r="F3" s="112">
        <f ca="1">+IFERROR(SUMIF($B$3:$C$231,E3,$C$3:$C$231)/COUNTIF($B$3:$C$231,E3),"N/A")</f>
        <v>1608.6757114196118</v>
      </c>
      <c r="G3" s="113">
        <f t="shared" ref="G3:G12" ca="1" si="0">+(F3/$F$13)*100</f>
        <v>125.84754042995716</v>
      </c>
    </row>
    <row r="4" spans="1:7" ht="14.4">
      <c r="A4" s="108">
        <v>38473</v>
      </c>
      <c r="B4" s="109">
        <f t="shared" ref="B4:B67" si="1">+YEAR(A4)</f>
        <v>2005</v>
      </c>
      <c r="C4" s="110">
        <v>1608.6757114196118</v>
      </c>
      <c r="E4" s="111">
        <v>2006</v>
      </c>
      <c r="F4" s="112">
        <f t="shared" ref="F4:G23" ca="1" si="2">+IFERROR(SUMIF($B$3:$C$231,E4,$C$3:$C$231)/COUNTIF($B$3:$C$231,E4),"N/A")</f>
        <v>1614.310456552447</v>
      </c>
      <c r="G4" s="113">
        <f t="shared" ca="1" si="0"/>
        <v>126.28834948232435</v>
      </c>
    </row>
    <row r="5" spans="1:7" ht="14.4">
      <c r="A5" s="108">
        <v>38657</v>
      </c>
      <c r="B5" s="109">
        <f t="shared" si="1"/>
        <v>2005</v>
      </c>
      <c r="C5" s="110">
        <v>1608.6757114196118</v>
      </c>
      <c r="E5" s="111">
        <v>2007</v>
      </c>
      <c r="F5" s="112">
        <f t="shared" ca="1" si="2"/>
        <v>1907.7681074378334</v>
      </c>
      <c r="G5" s="113">
        <f t="shared" ca="1" si="0"/>
        <v>149.24569465892827</v>
      </c>
    </row>
    <row r="6" spans="1:7" ht="14.4">
      <c r="A6" s="108">
        <v>38718</v>
      </c>
      <c r="B6" s="109">
        <f t="shared" si="1"/>
        <v>2006</v>
      </c>
      <c r="C6" s="110">
        <v>1614.3104565524472</v>
      </c>
      <c r="E6" s="111">
        <v>2008</v>
      </c>
      <c r="F6" s="112">
        <f t="shared" ca="1" si="2"/>
        <v>2180.691234061675</v>
      </c>
      <c r="G6" s="113">
        <f t="shared" ca="1" si="0"/>
        <v>170.5966132861227</v>
      </c>
    </row>
    <row r="7" spans="1:7" ht="14.4">
      <c r="A7" s="108">
        <v>38838</v>
      </c>
      <c r="B7" s="109">
        <f t="shared" si="1"/>
        <v>2006</v>
      </c>
      <c r="C7" s="110">
        <v>1614.3104565524472</v>
      </c>
      <c r="E7" s="111">
        <v>2009</v>
      </c>
      <c r="F7" s="112">
        <f t="shared" ca="1" si="2"/>
        <v>2006.3306281894731</v>
      </c>
      <c r="G7" s="113">
        <f t="shared" ca="1" si="0"/>
        <v>156.95629209451982</v>
      </c>
    </row>
    <row r="8" spans="1:7" ht="14.4">
      <c r="A8" s="108">
        <v>38869</v>
      </c>
      <c r="B8" s="109">
        <f t="shared" si="1"/>
        <v>2006</v>
      </c>
      <c r="C8" s="110">
        <v>1614.3104565524472</v>
      </c>
      <c r="E8" s="111">
        <v>2010</v>
      </c>
      <c r="F8" s="112">
        <f t="shared" ca="1" si="2"/>
        <v>1795.5666043907654</v>
      </c>
      <c r="G8" s="113">
        <f t="shared" ca="1" si="0"/>
        <v>140.46811252053874</v>
      </c>
    </row>
    <row r="9" spans="1:7" ht="14.4">
      <c r="A9" s="108">
        <v>38899</v>
      </c>
      <c r="B9" s="109">
        <f t="shared" si="1"/>
        <v>2006</v>
      </c>
      <c r="C9" s="110">
        <v>1614.3104565524472</v>
      </c>
      <c r="E9" s="111">
        <v>2011</v>
      </c>
      <c r="F9" s="112">
        <f t="shared" ca="1" si="2"/>
        <v>1839.3726786656227</v>
      </c>
      <c r="G9" s="113">
        <f t="shared" ca="1" si="0"/>
        <v>143.89508457230039</v>
      </c>
    </row>
    <row r="10" spans="1:7" ht="14.4">
      <c r="A10" s="108">
        <v>38899</v>
      </c>
      <c r="B10" s="109">
        <f t="shared" si="1"/>
        <v>2006</v>
      </c>
      <c r="C10" s="110">
        <v>1614.3104565524472</v>
      </c>
      <c r="E10" s="111">
        <v>2012</v>
      </c>
      <c r="F10" s="112">
        <f t="shared" ca="1" si="2"/>
        <v>1717.2942948136974</v>
      </c>
      <c r="G10" s="113">
        <f t="shared" ca="1" si="0"/>
        <v>134.34482889406223</v>
      </c>
    </row>
    <row r="11" spans="1:7" ht="14.4">
      <c r="A11" s="108">
        <v>38961</v>
      </c>
      <c r="B11" s="109">
        <f t="shared" si="1"/>
        <v>2006</v>
      </c>
      <c r="C11" s="110">
        <v>1614.3104565524472</v>
      </c>
      <c r="E11" s="111">
        <v>2013</v>
      </c>
      <c r="F11" s="112">
        <f t="shared" ca="1" si="2"/>
        <v>1669.772800516846</v>
      </c>
      <c r="G11" s="113">
        <f t="shared" ca="1" si="0"/>
        <v>130.62719759499984</v>
      </c>
    </row>
    <row r="12" spans="1:7" ht="14.4">
      <c r="A12" s="108">
        <v>38961</v>
      </c>
      <c r="B12" s="109">
        <f t="shared" si="1"/>
        <v>2006</v>
      </c>
      <c r="C12" s="110">
        <v>1614.3104565524472</v>
      </c>
      <c r="E12" s="111">
        <v>2014</v>
      </c>
      <c r="F12" s="112">
        <f t="shared" ca="1" si="2"/>
        <v>1496.7474414676471</v>
      </c>
      <c r="G12" s="113">
        <f t="shared" ca="1" si="0"/>
        <v>117.09133345919074</v>
      </c>
    </row>
    <row r="13" spans="1:7" ht="14.4">
      <c r="A13" s="108">
        <v>39142</v>
      </c>
      <c r="B13" s="109">
        <f t="shared" si="1"/>
        <v>2007</v>
      </c>
      <c r="C13" s="110">
        <v>1907.7681074378327</v>
      </c>
      <c r="E13" s="111">
        <v>2015</v>
      </c>
      <c r="F13" s="112">
        <f t="shared" ca="1" si="2"/>
        <v>1278.2734616215648</v>
      </c>
      <c r="G13" s="113">
        <f ca="1">+(F13/$F$13)*100</f>
        <v>100</v>
      </c>
    </row>
    <row r="14" spans="1:7" ht="14.4">
      <c r="A14" s="108">
        <v>39142</v>
      </c>
      <c r="B14" s="109">
        <f t="shared" si="1"/>
        <v>2007</v>
      </c>
      <c r="C14" s="110">
        <v>1907.7681074378327</v>
      </c>
      <c r="E14" s="111">
        <v>2016</v>
      </c>
      <c r="F14" s="112">
        <f t="shared" ca="1" si="2"/>
        <v>1243.4485578836739</v>
      </c>
      <c r="G14" s="113">
        <f t="shared" ref="G14:G22" ca="1" si="3">+(F14/$F$13)*100</f>
        <v>97.275629606382225</v>
      </c>
    </row>
    <row r="15" spans="1:7" ht="14.4">
      <c r="A15" s="108">
        <v>39142</v>
      </c>
      <c r="B15" s="109">
        <f t="shared" si="1"/>
        <v>2007</v>
      </c>
      <c r="C15" s="110">
        <v>1907.7681074378327</v>
      </c>
      <c r="E15" s="111">
        <v>2017</v>
      </c>
      <c r="F15" s="112">
        <f t="shared" ca="1" si="2"/>
        <v>1096.7053206539626</v>
      </c>
      <c r="G15" s="113">
        <f t="shared" ca="1" si="3"/>
        <v>85.795829576460719</v>
      </c>
    </row>
    <row r="16" spans="1:7" ht="14.4">
      <c r="A16" s="108">
        <v>39173</v>
      </c>
      <c r="B16" s="109">
        <f t="shared" si="1"/>
        <v>2007</v>
      </c>
      <c r="C16" s="110">
        <v>1907.7681074378327</v>
      </c>
      <c r="E16" s="111">
        <v>2018</v>
      </c>
      <c r="F16" s="112">
        <f t="shared" ca="1" si="2"/>
        <v>881.24525116082702</v>
      </c>
      <c r="G16" s="113">
        <f t="shared" ca="1" si="3"/>
        <v>68.940275897061625</v>
      </c>
    </row>
    <row r="17" spans="1:7" ht="14.4">
      <c r="A17" s="108">
        <v>39203</v>
      </c>
      <c r="B17" s="109">
        <f t="shared" si="1"/>
        <v>2007</v>
      </c>
      <c r="C17" s="110">
        <v>1907.7681074378327</v>
      </c>
      <c r="E17" s="111">
        <v>2019</v>
      </c>
      <c r="F17" s="112">
        <f t="shared" ca="1" si="2"/>
        <v>980.38635096633584</v>
      </c>
      <c r="G17" s="113">
        <f t="shared" ca="1" si="3"/>
        <v>76.69613587398257</v>
      </c>
    </row>
    <row r="18" spans="1:7" ht="14.4">
      <c r="A18" s="108">
        <v>39234</v>
      </c>
      <c r="B18" s="109">
        <f t="shared" si="1"/>
        <v>2007</v>
      </c>
      <c r="C18" s="110">
        <v>1907.7681074378327</v>
      </c>
      <c r="E18" s="111">
        <v>2020</v>
      </c>
      <c r="F18" s="112">
        <f t="shared" ca="1" si="2"/>
        <v>968.07468476950544</v>
      </c>
      <c r="G18" s="113">
        <f t="shared" ca="1" si="3"/>
        <v>75.732987802269321</v>
      </c>
    </row>
    <row r="19" spans="1:7" ht="14.4">
      <c r="A19" s="108">
        <v>39234</v>
      </c>
      <c r="B19" s="109">
        <f t="shared" si="1"/>
        <v>2007</v>
      </c>
      <c r="C19" s="110">
        <v>1907.7681074378327</v>
      </c>
      <c r="E19" s="111">
        <v>2021</v>
      </c>
      <c r="F19" s="112">
        <f t="shared" ca="1" si="2"/>
        <v>1069.2154038312074</v>
      </c>
      <c r="G19" s="113">
        <f t="shared" ca="1" si="3"/>
        <v>83.645279037151013</v>
      </c>
    </row>
    <row r="20" spans="1:7" ht="14.4">
      <c r="A20" s="108">
        <v>39234</v>
      </c>
      <c r="B20" s="109">
        <f t="shared" si="1"/>
        <v>2007</v>
      </c>
      <c r="C20" s="110">
        <v>1907.7681074378327</v>
      </c>
      <c r="E20" s="111">
        <v>2022</v>
      </c>
      <c r="F20" s="112">
        <f t="shared" ca="1" si="2"/>
        <v>1103.5714870241188</v>
      </c>
      <c r="G20" s="113">
        <f t="shared" ca="1" si="3"/>
        <v>86.332973354869907</v>
      </c>
    </row>
    <row r="21" spans="1:7" ht="14.4">
      <c r="A21" s="108">
        <v>39234</v>
      </c>
      <c r="B21" s="109">
        <f t="shared" si="1"/>
        <v>2007</v>
      </c>
      <c r="C21" s="110">
        <v>1907.7681074378327</v>
      </c>
      <c r="E21" s="111">
        <v>2023</v>
      </c>
      <c r="F21" s="112">
        <f t="shared" ca="1" si="2"/>
        <v>1057.5081964986334</v>
      </c>
      <c r="G21" s="113">
        <f t="shared" ca="1" si="3"/>
        <v>82.729418097839741</v>
      </c>
    </row>
    <row r="22" spans="1:7" ht="14.4">
      <c r="A22" s="108">
        <v>39264</v>
      </c>
      <c r="B22" s="109">
        <f t="shared" si="1"/>
        <v>2007</v>
      </c>
      <c r="C22" s="110">
        <v>1907.7681074378327</v>
      </c>
      <c r="E22" s="111">
        <v>2024</v>
      </c>
      <c r="F22" s="112">
        <f t="shared" ca="1" si="2"/>
        <v>1053.1437936872967</v>
      </c>
      <c r="G22" s="113">
        <f t="shared" ca="1" si="3"/>
        <v>82.387988588241683</v>
      </c>
    </row>
    <row r="23" spans="1:7" ht="14.4">
      <c r="A23" s="108">
        <v>39295</v>
      </c>
      <c r="B23" s="109">
        <f t="shared" si="1"/>
        <v>2007</v>
      </c>
      <c r="C23" s="110">
        <v>1907.7681074378327</v>
      </c>
      <c r="E23" s="111">
        <v>2025</v>
      </c>
      <c r="F23" s="112" t="str">
        <f t="shared" ca="1" si="2"/>
        <v>N/A</v>
      </c>
      <c r="G23" s="112" t="str">
        <f t="shared" ca="1" si="2"/>
        <v>N/A</v>
      </c>
    </row>
    <row r="24" spans="1:7" ht="14.4">
      <c r="A24" s="108">
        <v>39326</v>
      </c>
      <c r="B24" s="109">
        <f t="shared" si="1"/>
        <v>2007</v>
      </c>
      <c r="C24" s="110">
        <v>1907.7681074378327</v>
      </c>
    </row>
    <row r="25" spans="1:7" ht="14.4">
      <c r="A25" s="108">
        <v>39326</v>
      </c>
      <c r="B25" s="109">
        <f t="shared" si="1"/>
        <v>2007</v>
      </c>
      <c r="C25" s="110">
        <v>1907.7681074378327</v>
      </c>
    </row>
    <row r="26" spans="1:7" ht="14.4">
      <c r="A26" s="108">
        <v>39356</v>
      </c>
      <c r="B26" s="109">
        <f t="shared" si="1"/>
        <v>2007</v>
      </c>
      <c r="C26" s="110">
        <v>1907.7681074378327</v>
      </c>
    </row>
    <row r="27" spans="1:7" ht="14.4">
      <c r="A27" s="108">
        <v>39356</v>
      </c>
      <c r="B27" s="109">
        <f t="shared" si="1"/>
        <v>2007</v>
      </c>
      <c r="C27" s="110">
        <v>1907.7681074378327</v>
      </c>
    </row>
    <row r="28" spans="1:7" ht="14.4">
      <c r="A28" s="108">
        <v>39387</v>
      </c>
      <c r="B28" s="109">
        <f t="shared" si="1"/>
        <v>2007</v>
      </c>
      <c r="C28" s="110">
        <v>1907.7681074378327</v>
      </c>
    </row>
    <row r="29" spans="1:7" ht="14.4">
      <c r="A29" s="108">
        <v>39417</v>
      </c>
      <c r="B29" s="109">
        <f t="shared" si="1"/>
        <v>2007</v>
      </c>
      <c r="C29" s="110">
        <v>1907.7681074378327</v>
      </c>
    </row>
    <row r="30" spans="1:7" ht="14.4">
      <c r="A30" s="108">
        <v>39448</v>
      </c>
      <c r="B30" s="109">
        <f t="shared" si="1"/>
        <v>2008</v>
      </c>
      <c r="C30" s="110">
        <v>2180.6912340616745</v>
      </c>
      <c r="G30" t="s">
        <v>37</v>
      </c>
    </row>
    <row r="31" spans="1:7" ht="14.4">
      <c r="A31" s="108">
        <v>39448</v>
      </c>
      <c r="B31" s="109">
        <f t="shared" si="1"/>
        <v>2008</v>
      </c>
      <c r="C31" s="110">
        <v>2180.6912340616745</v>
      </c>
      <c r="G31" t="s">
        <v>38</v>
      </c>
    </row>
    <row r="32" spans="1:7" ht="14.4">
      <c r="A32" s="108">
        <v>39479</v>
      </c>
      <c r="B32" s="109">
        <f t="shared" si="1"/>
        <v>2008</v>
      </c>
      <c r="C32" s="110">
        <v>2180.6912340616745</v>
      </c>
    </row>
    <row r="33" spans="1:3" ht="14.4">
      <c r="A33" s="108">
        <v>39508</v>
      </c>
      <c r="B33" s="109">
        <f t="shared" si="1"/>
        <v>2008</v>
      </c>
      <c r="C33" s="110">
        <v>2180.6912340616745</v>
      </c>
    </row>
    <row r="34" spans="1:3" ht="14.4">
      <c r="A34" s="108">
        <v>39539</v>
      </c>
      <c r="B34" s="109">
        <f t="shared" si="1"/>
        <v>2008</v>
      </c>
      <c r="C34" s="110">
        <v>2180.6912340616745</v>
      </c>
    </row>
    <row r="35" spans="1:3" ht="14.4">
      <c r="A35" s="108">
        <v>39539</v>
      </c>
      <c r="B35" s="109">
        <f t="shared" si="1"/>
        <v>2008</v>
      </c>
      <c r="C35" s="110">
        <v>2180.6912340616745</v>
      </c>
    </row>
    <row r="36" spans="1:3" ht="14.4">
      <c r="A36" s="108">
        <v>39600</v>
      </c>
      <c r="B36" s="109">
        <f t="shared" si="1"/>
        <v>2008</v>
      </c>
      <c r="C36" s="110">
        <v>2180.6912340616745</v>
      </c>
    </row>
    <row r="37" spans="1:3" ht="14.4">
      <c r="A37" s="108">
        <v>39661</v>
      </c>
      <c r="B37" s="109">
        <f t="shared" si="1"/>
        <v>2008</v>
      </c>
      <c r="C37" s="110">
        <v>2180.6912340616745</v>
      </c>
    </row>
    <row r="38" spans="1:3" ht="14.4">
      <c r="A38" s="108">
        <v>39722</v>
      </c>
      <c r="B38" s="109">
        <f t="shared" si="1"/>
        <v>2008</v>
      </c>
      <c r="C38" s="110">
        <v>2180.6912340616745</v>
      </c>
    </row>
    <row r="39" spans="1:3" ht="14.4">
      <c r="A39" s="108">
        <v>39753</v>
      </c>
      <c r="B39" s="109">
        <f t="shared" si="1"/>
        <v>2008</v>
      </c>
      <c r="C39" s="110">
        <v>2180.6912340616745</v>
      </c>
    </row>
    <row r="40" spans="1:3" ht="14.4">
      <c r="A40" s="108">
        <v>39753</v>
      </c>
      <c r="B40" s="109">
        <f t="shared" si="1"/>
        <v>2008</v>
      </c>
      <c r="C40" s="110">
        <v>2180.6912340616745</v>
      </c>
    </row>
    <row r="41" spans="1:3" ht="14.4">
      <c r="A41" s="108">
        <v>39783</v>
      </c>
      <c r="B41" s="109">
        <f t="shared" si="1"/>
        <v>2008</v>
      </c>
      <c r="C41" s="110">
        <v>2180.6912340616745</v>
      </c>
    </row>
    <row r="42" spans="1:3" ht="14.4">
      <c r="A42" s="108">
        <v>39845</v>
      </c>
      <c r="B42" s="109">
        <f t="shared" si="1"/>
        <v>2009</v>
      </c>
      <c r="C42" s="110">
        <v>2006.3306281894738</v>
      </c>
    </row>
    <row r="43" spans="1:3" ht="14.4">
      <c r="A43" s="108">
        <v>39873</v>
      </c>
      <c r="B43" s="109">
        <f t="shared" si="1"/>
        <v>2009</v>
      </c>
      <c r="C43" s="110">
        <v>2006.3306281894738</v>
      </c>
    </row>
    <row r="44" spans="1:3" ht="14.4">
      <c r="A44" s="108">
        <v>39912</v>
      </c>
      <c r="B44" s="109">
        <f t="shared" si="1"/>
        <v>2009</v>
      </c>
      <c r="C44" s="110">
        <v>2006.3306281894738</v>
      </c>
    </row>
    <row r="45" spans="1:3" ht="14.4">
      <c r="A45" s="108">
        <v>39934</v>
      </c>
      <c r="B45" s="109">
        <f t="shared" si="1"/>
        <v>2009</v>
      </c>
      <c r="C45" s="110">
        <v>2006.3306281894738</v>
      </c>
    </row>
    <row r="46" spans="1:3" ht="14.4">
      <c r="A46" s="108">
        <v>39965</v>
      </c>
      <c r="B46" s="109">
        <f t="shared" si="1"/>
        <v>2009</v>
      </c>
      <c r="C46" s="110">
        <v>2006.3306281894738</v>
      </c>
    </row>
    <row r="47" spans="1:3" ht="14.4">
      <c r="A47" s="108">
        <v>39995</v>
      </c>
      <c r="B47" s="109">
        <f t="shared" si="1"/>
        <v>2009</v>
      </c>
      <c r="C47" s="110">
        <v>2006.3306281894738</v>
      </c>
    </row>
    <row r="48" spans="1:3" ht="14.4">
      <c r="A48" s="108">
        <v>39995</v>
      </c>
      <c r="B48" s="109">
        <f t="shared" si="1"/>
        <v>2009</v>
      </c>
      <c r="C48" s="110">
        <v>2006.3306281894738</v>
      </c>
    </row>
    <row r="49" spans="1:3" ht="14.4">
      <c r="A49" s="108">
        <v>40026</v>
      </c>
      <c r="B49" s="109">
        <f t="shared" si="1"/>
        <v>2009</v>
      </c>
      <c r="C49" s="110">
        <v>2006.3306281894738</v>
      </c>
    </row>
    <row r="50" spans="1:3" ht="14.4">
      <c r="A50" s="108">
        <v>40057</v>
      </c>
      <c r="B50" s="109">
        <f t="shared" si="1"/>
        <v>2009</v>
      </c>
      <c r="C50" s="110">
        <v>2006.3306281894738</v>
      </c>
    </row>
    <row r="51" spans="1:3" ht="14.4">
      <c r="A51" s="108">
        <v>40087</v>
      </c>
      <c r="B51" s="109">
        <f t="shared" si="1"/>
        <v>2009</v>
      </c>
      <c r="C51" s="110">
        <v>2006.3306281894738</v>
      </c>
    </row>
    <row r="52" spans="1:3" ht="14.4">
      <c r="A52" s="108">
        <v>40148</v>
      </c>
      <c r="B52" s="109">
        <f t="shared" si="1"/>
        <v>2009</v>
      </c>
      <c r="C52" s="110">
        <v>2006.3306281894738</v>
      </c>
    </row>
    <row r="53" spans="1:3" ht="14.4">
      <c r="A53" s="108">
        <v>40179</v>
      </c>
      <c r="B53" s="109">
        <f t="shared" si="1"/>
        <v>2010</v>
      </c>
      <c r="C53" s="110">
        <v>1795.5666043907652</v>
      </c>
    </row>
    <row r="54" spans="1:3" ht="14.4">
      <c r="A54" s="108">
        <v>40179</v>
      </c>
      <c r="B54" s="109">
        <f t="shared" si="1"/>
        <v>2010</v>
      </c>
      <c r="C54" s="110">
        <v>1795.5666043907652</v>
      </c>
    </row>
    <row r="55" spans="1:3" ht="14.4">
      <c r="A55" s="108">
        <v>40238</v>
      </c>
      <c r="B55" s="109">
        <f t="shared" si="1"/>
        <v>2010</v>
      </c>
      <c r="C55" s="110">
        <v>1795.5666043907652</v>
      </c>
    </row>
    <row r="56" spans="1:3" ht="14.4">
      <c r="A56" s="108">
        <v>40330</v>
      </c>
      <c r="B56" s="109">
        <f t="shared" si="1"/>
        <v>2010</v>
      </c>
      <c r="C56" s="110">
        <v>1795.5666043907652</v>
      </c>
    </row>
    <row r="57" spans="1:3" ht="14.4">
      <c r="A57" s="108">
        <v>40360</v>
      </c>
      <c r="B57" s="109">
        <f t="shared" si="1"/>
        <v>2010</v>
      </c>
      <c r="C57" s="110">
        <v>1795.5666043907652</v>
      </c>
    </row>
    <row r="58" spans="1:3" ht="14.4">
      <c r="A58" s="108">
        <v>40360</v>
      </c>
      <c r="B58" s="109">
        <f t="shared" si="1"/>
        <v>2010</v>
      </c>
      <c r="C58" s="110">
        <v>1795.5666043907652</v>
      </c>
    </row>
    <row r="59" spans="1:3" ht="14.4">
      <c r="A59" s="108">
        <v>40360</v>
      </c>
      <c r="B59" s="109">
        <f t="shared" si="1"/>
        <v>2010</v>
      </c>
      <c r="C59" s="110">
        <v>1795.5666043907652</v>
      </c>
    </row>
    <row r="60" spans="1:3" ht="14.4">
      <c r="A60" s="108">
        <v>40391</v>
      </c>
      <c r="B60" s="109">
        <f t="shared" si="1"/>
        <v>2010</v>
      </c>
      <c r="C60" s="110">
        <v>1795.5666043907652</v>
      </c>
    </row>
    <row r="61" spans="1:3" ht="14.4">
      <c r="A61" s="108">
        <v>40452</v>
      </c>
      <c r="B61" s="109">
        <f t="shared" si="1"/>
        <v>2010</v>
      </c>
      <c r="C61" s="110">
        <v>1795.5666043907652</v>
      </c>
    </row>
    <row r="62" spans="1:3" ht="14.4">
      <c r="A62" s="108">
        <v>40452</v>
      </c>
      <c r="B62" s="109">
        <f t="shared" si="1"/>
        <v>2010</v>
      </c>
      <c r="C62" s="110">
        <v>1795.5666043907652</v>
      </c>
    </row>
    <row r="63" spans="1:3" ht="14.4">
      <c r="A63" s="108">
        <v>40575</v>
      </c>
      <c r="B63" s="109">
        <f t="shared" si="1"/>
        <v>2011</v>
      </c>
      <c r="C63" s="110">
        <v>1839.3726786656234</v>
      </c>
    </row>
    <row r="64" spans="1:3" ht="14.4">
      <c r="A64" s="108">
        <v>40575</v>
      </c>
      <c r="B64" s="109">
        <f t="shared" si="1"/>
        <v>2011</v>
      </c>
      <c r="C64" s="110">
        <v>1839.3726786656234</v>
      </c>
    </row>
    <row r="65" spans="1:3" ht="14.4">
      <c r="A65" s="108">
        <v>40603</v>
      </c>
      <c r="B65" s="109">
        <f t="shared" si="1"/>
        <v>2011</v>
      </c>
      <c r="C65" s="110">
        <v>1839.3726786656234</v>
      </c>
    </row>
    <row r="66" spans="1:3" ht="14.4">
      <c r="A66" s="108">
        <v>40694</v>
      </c>
      <c r="B66" s="109">
        <f t="shared" si="1"/>
        <v>2011</v>
      </c>
      <c r="C66" s="110">
        <v>1839.3726786656234</v>
      </c>
    </row>
    <row r="67" spans="1:3" ht="14.4">
      <c r="A67" s="108">
        <v>40664</v>
      </c>
      <c r="B67" s="109">
        <f t="shared" si="1"/>
        <v>2011</v>
      </c>
      <c r="C67" s="110">
        <v>1839.3726786656234</v>
      </c>
    </row>
    <row r="68" spans="1:3" ht="14.4">
      <c r="A68" s="108">
        <v>40695</v>
      </c>
      <c r="B68" s="109">
        <f t="shared" ref="B68:B127" si="4">+YEAR(A68)</f>
        <v>2011</v>
      </c>
      <c r="C68" s="110">
        <v>1839.3726786656234</v>
      </c>
    </row>
    <row r="69" spans="1:3" ht="14.4">
      <c r="A69" s="108">
        <v>40756</v>
      </c>
      <c r="B69" s="109">
        <f t="shared" si="4"/>
        <v>2011</v>
      </c>
      <c r="C69" s="110">
        <v>1839.3726786656234</v>
      </c>
    </row>
    <row r="70" spans="1:3" ht="14.4">
      <c r="A70" s="108">
        <v>40787</v>
      </c>
      <c r="B70" s="109">
        <f t="shared" si="4"/>
        <v>2011</v>
      </c>
      <c r="C70" s="110">
        <v>1839.3726786656234</v>
      </c>
    </row>
    <row r="71" spans="1:3" ht="14.4">
      <c r="A71" s="108">
        <v>40787</v>
      </c>
      <c r="B71" s="109">
        <f t="shared" si="4"/>
        <v>2011</v>
      </c>
      <c r="C71" s="110">
        <v>1839.3726786656234</v>
      </c>
    </row>
    <row r="72" spans="1:3" ht="14.4">
      <c r="A72" s="108">
        <v>40817</v>
      </c>
      <c r="B72" s="109">
        <f t="shared" si="4"/>
        <v>2011</v>
      </c>
      <c r="C72" s="110">
        <v>1839.3726786656234</v>
      </c>
    </row>
    <row r="73" spans="1:3" ht="14.4">
      <c r="A73" s="108">
        <v>40817</v>
      </c>
      <c r="B73" s="109">
        <f t="shared" si="4"/>
        <v>2011</v>
      </c>
      <c r="C73" s="110">
        <v>1839.3726786656234</v>
      </c>
    </row>
    <row r="74" spans="1:3" ht="14.4">
      <c r="A74" s="108">
        <v>40848</v>
      </c>
      <c r="B74" s="109">
        <f t="shared" si="4"/>
        <v>2011</v>
      </c>
      <c r="C74" s="110">
        <v>1839.3726786656234</v>
      </c>
    </row>
    <row r="75" spans="1:3" ht="14.4">
      <c r="A75" s="108">
        <v>40878</v>
      </c>
      <c r="B75" s="109">
        <f t="shared" si="4"/>
        <v>2011</v>
      </c>
      <c r="C75" s="110">
        <v>1839.3726786656234</v>
      </c>
    </row>
    <row r="76" spans="1:3" ht="14.4">
      <c r="A76" s="108">
        <v>40909</v>
      </c>
      <c r="B76" s="109">
        <f t="shared" si="4"/>
        <v>2012</v>
      </c>
      <c r="C76" s="110">
        <v>1717.2942948136972</v>
      </c>
    </row>
    <row r="77" spans="1:3" ht="14.4">
      <c r="A77" s="108">
        <v>40909</v>
      </c>
      <c r="B77" s="109">
        <f t="shared" si="4"/>
        <v>2012</v>
      </c>
      <c r="C77" s="110">
        <v>1717.2942948136972</v>
      </c>
    </row>
    <row r="78" spans="1:3" ht="14.4">
      <c r="A78" s="108">
        <v>40940</v>
      </c>
      <c r="B78" s="109">
        <f t="shared" si="4"/>
        <v>2012</v>
      </c>
      <c r="C78" s="110">
        <v>1717.2942948136972</v>
      </c>
    </row>
    <row r="79" spans="1:3" ht="14.4">
      <c r="A79" s="108">
        <v>40940</v>
      </c>
      <c r="B79" s="109">
        <f t="shared" si="4"/>
        <v>2012</v>
      </c>
      <c r="C79" s="110">
        <v>1717.2942948136972</v>
      </c>
    </row>
    <row r="80" spans="1:3" ht="14.4">
      <c r="A80" s="108">
        <v>41183</v>
      </c>
      <c r="B80" s="109">
        <f t="shared" si="4"/>
        <v>2012</v>
      </c>
      <c r="C80" s="110">
        <v>1717.2942948136972</v>
      </c>
    </row>
    <row r="81" spans="1:3" ht="14.4">
      <c r="A81" s="108">
        <v>41291</v>
      </c>
      <c r="B81" s="109">
        <f t="shared" si="4"/>
        <v>2013</v>
      </c>
      <c r="C81" s="110">
        <v>1669.7728005168458</v>
      </c>
    </row>
    <row r="82" spans="1:3" ht="14.4">
      <c r="A82" s="108">
        <v>41275</v>
      </c>
      <c r="B82" s="109">
        <f t="shared" si="4"/>
        <v>2013</v>
      </c>
      <c r="C82" s="110">
        <v>1669.7728005168458</v>
      </c>
    </row>
    <row r="83" spans="1:3" ht="14.4">
      <c r="A83" s="108">
        <v>41395</v>
      </c>
      <c r="B83" s="109">
        <f t="shared" si="4"/>
        <v>2013</v>
      </c>
      <c r="C83" s="110">
        <v>1669.7728005168458</v>
      </c>
    </row>
    <row r="84" spans="1:3" ht="14.4">
      <c r="A84" s="108">
        <v>41395</v>
      </c>
      <c r="B84" s="109">
        <f t="shared" si="4"/>
        <v>2013</v>
      </c>
      <c r="C84" s="110">
        <v>1669.7728005168458</v>
      </c>
    </row>
    <row r="85" spans="1:3" ht="14.4">
      <c r="A85" s="108">
        <v>41456</v>
      </c>
      <c r="B85" s="109">
        <f t="shared" si="4"/>
        <v>2013</v>
      </c>
      <c r="C85" s="110">
        <v>1669.7728005168458</v>
      </c>
    </row>
    <row r="86" spans="1:3" ht="14.4">
      <c r="A86" s="108">
        <v>41579</v>
      </c>
      <c r="B86" s="109">
        <f t="shared" si="4"/>
        <v>2013</v>
      </c>
      <c r="C86" s="110">
        <v>1669.7728005168458</v>
      </c>
    </row>
    <row r="87" spans="1:3" ht="14.4">
      <c r="A87" s="108">
        <v>41609</v>
      </c>
      <c r="B87" s="109">
        <f t="shared" si="4"/>
        <v>2013</v>
      </c>
      <c r="C87" s="110">
        <v>1669.7728005168458</v>
      </c>
    </row>
    <row r="88" spans="1:3" ht="14.4">
      <c r="A88" s="108">
        <v>41609</v>
      </c>
      <c r="B88" s="109">
        <f t="shared" si="4"/>
        <v>2013</v>
      </c>
      <c r="C88" s="110">
        <v>1669.7728005168458</v>
      </c>
    </row>
    <row r="89" spans="1:3" ht="14.4">
      <c r="A89" s="108">
        <v>41609</v>
      </c>
      <c r="B89" s="109">
        <f t="shared" si="4"/>
        <v>2013</v>
      </c>
      <c r="C89" s="110">
        <v>1669.7728005168458</v>
      </c>
    </row>
    <row r="90" spans="1:3" ht="14.4">
      <c r="A90" s="108">
        <v>41609</v>
      </c>
      <c r="B90" s="109">
        <f t="shared" si="4"/>
        <v>2013</v>
      </c>
      <c r="C90" s="110">
        <v>1669.7728005168458</v>
      </c>
    </row>
    <row r="91" spans="1:3" ht="14.4">
      <c r="A91" s="108">
        <v>41640</v>
      </c>
      <c r="B91" s="109">
        <f t="shared" si="4"/>
        <v>2014</v>
      </c>
      <c r="C91" s="110">
        <v>1496.7474414676471</v>
      </c>
    </row>
    <row r="92" spans="1:3" ht="14.4">
      <c r="A92" s="108">
        <v>41699</v>
      </c>
      <c r="B92" s="109">
        <f t="shared" si="4"/>
        <v>2014</v>
      </c>
      <c r="C92" s="110">
        <v>1496.7474414676471</v>
      </c>
    </row>
    <row r="93" spans="1:3" ht="14.4">
      <c r="A93" s="108">
        <v>41730</v>
      </c>
      <c r="B93" s="109">
        <f t="shared" si="4"/>
        <v>2014</v>
      </c>
      <c r="C93" s="110">
        <v>1496.7474414676471</v>
      </c>
    </row>
    <row r="94" spans="1:3" ht="14.4">
      <c r="A94" s="108">
        <v>41760</v>
      </c>
      <c r="B94" s="109">
        <f t="shared" si="4"/>
        <v>2014</v>
      </c>
      <c r="C94" s="110">
        <v>1496.7474414676471</v>
      </c>
    </row>
    <row r="95" spans="1:3" ht="14.4">
      <c r="A95" s="108">
        <v>41791</v>
      </c>
      <c r="B95" s="109">
        <f t="shared" si="4"/>
        <v>2014</v>
      </c>
      <c r="C95" s="110">
        <v>1496.7474414676471</v>
      </c>
    </row>
    <row r="96" spans="1:3" ht="14.4">
      <c r="A96" s="108">
        <v>41821</v>
      </c>
      <c r="B96" s="109">
        <f t="shared" si="4"/>
        <v>2014</v>
      </c>
      <c r="C96" s="110">
        <v>1496.7474414676471</v>
      </c>
    </row>
    <row r="97" spans="1:3" ht="14.4">
      <c r="A97" s="108">
        <v>41974</v>
      </c>
      <c r="B97" s="109">
        <f t="shared" si="4"/>
        <v>2014</v>
      </c>
      <c r="C97" s="110">
        <v>1496.7474414676471</v>
      </c>
    </row>
    <row r="98" spans="1:3" ht="14.4">
      <c r="A98" s="108">
        <v>42005</v>
      </c>
      <c r="B98" s="109">
        <f t="shared" si="4"/>
        <v>2015</v>
      </c>
      <c r="C98" s="110">
        <v>1278.2734616215648</v>
      </c>
    </row>
    <row r="99" spans="1:3" ht="14.4">
      <c r="A99" s="108">
        <v>42248</v>
      </c>
      <c r="B99" s="109">
        <f t="shared" si="4"/>
        <v>2015</v>
      </c>
      <c r="C99" s="110">
        <v>1278.2734616215648</v>
      </c>
    </row>
    <row r="100" spans="1:3" ht="14.4">
      <c r="A100" s="108">
        <v>42385</v>
      </c>
      <c r="B100" s="109">
        <f t="shared" si="4"/>
        <v>2016</v>
      </c>
      <c r="C100" s="110">
        <v>1243.4485578836739</v>
      </c>
    </row>
    <row r="101" spans="1:3" ht="14.4">
      <c r="A101" s="108">
        <v>42552</v>
      </c>
      <c r="B101" s="109">
        <f t="shared" si="4"/>
        <v>2016</v>
      </c>
      <c r="C101" s="110">
        <v>1243.4485578836739</v>
      </c>
    </row>
    <row r="102" spans="1:3" ht="14.4">
      <c r="A102" s="108">
        <v>42720</v>
      </c>
      <c r="B102" s="109">
        <f t="shared" si="4"/>
        <v>2016</v>
      </c>
      <c r="C102" s="110">
        <v>1243.4485578836739</v>
      </c>
    </row>
    <row r="103" spans="1:3" ht="14.4">
      <c r="A103" s="108">
        <v>42887</v>
      </c>
      <c r="B103" s="109">
        <f t="shared" si="4"/>
        <v>2017</v>
      </c>
      <c r="C103" s="110">
        <v>1096.7053206539626</v>
      </c>
    </row>
    <row r="104" spans="1:3" ht="14.4">
      <c r="A104" s="108">
        <v>43070</v>
      </c>
      <c r="B104" s="109">
        <f t="shared" si="4"/>
        <v>2017</v>
      </c>
      <c r="C104" s="110">
        <v>1096.7053206539626</v>
      </c>
    </row>
    <row r="105" spans="1:3" ht="14.4">
      <c r="A105" s="108">
        <v>43252</v>
      </c>
      <c r="B105" s="109">
        <f t="shared" si="4"/>
        <v>2018</v>
      </c>
      <c r="C105" s="110">
        <v>881.24525116082702</v>
      </c>
    </row>
    <row r="106" spans="1:3" ht="14.4">
      <c r="A106" s="108">
        <v>43435</v>
      </c>
      <c r="B106" s="109">
        <f t="shared" si="4"/>
        <v>2018</v>
      </c>
      <c r="C106" s="110">
        <v>881.24525116082702</v>
      </c>
    </row>
    <row r="107" spans="1:3" ht="14.4">
      <c r="A107" s="108">
        <v>43525</v>
      </c>
      <c r="B107" s="109">
        <f t="shared" si="4"/>
        <v>2019</v>
      </c>
      <c r="C107" s="110">
        <v>1075.7466313365933</v>
      </c>
    </row>
    <row r="108" spans="1:3" ht="14.4">
      <c r="A108" s="108">
        <v>43617</v>
      </c>
      <c r="B108" s="109">
        <f t="shared" si="4"/>
        <v>2019</v>
      </c>
      <c r="C108" s="110">
        <v>985.49505682828487</v>
      </c>
    </row>
    <row r="109" spans="1:3" ht="14.4">
      <c r="A109" s="108">
        <v>43710</v>
      </c>
      <c r="B109" s="109">
        <f t="shared" si="4"/>
        <v>2019</v>
      </c>
      <c r="C109" s="110">
        <v>833.93671874999995</v>
      </c>
    </row>
    <row r="110" spans="1:3" ht="14.4">
      <c r="A110" s="108">
        <v>43800</v>
      </c>
      <c r="B110" s="109">
        <f t="shared" si="4"/>
        <v>2019</v>
      </c>
      <c r="C110" s="110">
        <v>1026.3669969504654</v>
      </c>
    </row>
    <row r="111" spans="1:3" ht="14.4">
      <c r="A111" s="108">
        <v>43919</v>
      </c>
      <c r="B111" s="109">
        <f t="shared" si="4"/>
        <v>2020</v>
      </c>
      <c r="C111" s="110">
        <v>948.31805854971969</v>
      </c>
    </row>
    <row r="112" spans="1:3" ht="14.4">
      <c r="A112" s="108">
        <v>44011</v>
      </c>
      <c r="B112" s="109">
        <f t="shared" si="4"/>
        <v>2020</v>
      </c>
      <c r="C112" s="110">
        <v>1027.344563428863</v>
      </c>
    </row>
    <row r="113" spans="1:3" ht="14.4">
      <c r="A113" s="108">
        <v>44101</v>
      </c>
      <c r="B113" s="109">
        <f t="shared" si="4"/>
        <v>2020</v>
      </c>
      <c r="C113" s="110">
        <v>961.48914269624356</v>
      </c>
    </row>
    <row r="114" spans="1:3" ht="14.4">
      <c r="A114" s="108">
        <v>44190</v>
      </c>
      <c r="B114" s="109">
        <f t="shared" si="4"/>
        <v>2020</v>
      </c>
      <c r="C114" s="110">
        <v>935.14697440319583</v>
      </c>
    </row>
    <row r="115" spans="1:3" ht="14.4">
      <c r="A115" s="108">
        <v>44278</v>
      </c>
      <c r="B115" s="109">
        <f t="shared" si="4"/>
        <v>2021</v>
      </c>
      <c r="C115" s="110">
        <v>1049.5365927177495</v>
      </c>
    </row>
    <row r="116" spans="1:3" ht="14.4">
      <c r="A116" s="108">
        <v>44377</v>
      </c>
      <c r="B116" s="109">
        <f t="shared" si="4"/>
        <v>2021</v>
      </c>
      <c r="C116" s="110">
        <v>1036.4173853087777</v>
      </c>
    </row>
    <row r="117" spans="1:3" ht="14.4">
      <c r="A117" s="108">
        <v>44469</v>
      </c>
      <c r="B117" s="109">
        <f t="shared" si="4"/>
        <v>2021</v>
      </c>
      <c r="C117" s="110">
        <v>1062.6558001267215</v>
      </c>
    </row>
    <row r="118" spans="1:3" ht="14.4">
      <c r="A118" s="108">
        <v>44561</v>
      </c>
      <c r="B118" s="109">
        <f t="shared" si="4"/>
        <v>2021</v>
      </c>
      <c r="C118" s="110">
        <v>1128.2518371715807</v>
      </c>
    </row>
    <row r="119" spans="1:3" ht="14.4">
      <c r="A119" s="108">
        <v>44651</v>
      </c>
      <c r="B119" s="109">
        <f t="shared" si="4"/>
        <v>2022</v>
      </c>
      <c r="C119" s="110">
        <v>1031.3912476929629</v>
      </c>
    </row>
    <row r="120" spans="1:3" ht="14.4">
      <c r="A120" s="108">
        <v>44742</v>
      </c>
      <c r="B120" s="109">
        <f t="shared" si="4"/>
        <v>2022</v>
      </c>
      <c r="C120" s="110">
        <v>1059.6606543074665</v>
      </c>
    </row>
    <row r="121" spans="1:3" ht="14.4">
      <c r="A121" s="108">
        <v>44834</v>
      </c>
      <c r="B121" s="109">
        <f t="shared" si="4"/>
        <v>2022</v>
      </c>
      <c r="C121" s="110">
        <v>1106.180774796376</v>
      </c>
    </row>
    <row r="122" spans="1:3" ht="14.4">
      <c r="A122" s="108">
        <v>44926</v>
      </c>
      <c r="B122" s="109">
        <f t="shared" si="4"/>
        <v>2022</v>
      </c>
      <c r="C122" s="110">
        <v>1217.0532712996701</v>
      </c>
    </row>
    <row r="123" spans="1:3" ht="14.4">
      <c r="A123" s="108">
        <v>45016</v>
      </c>
      <c r="B123" s="109">
        <f t="shared" si="4"/>
        <v>2023</v>
      </c>
      <c r="C123" s="110">
        <v>955.41401273885356</v>
      </c>
    </row>
    <row r="124" spans="1:3" ht="14.4">
      <c r="A124" s="108">
        <v>45107</v>
      </c>
      <c r="B124" s="109">
        <f t="shared" si="4"/>
        <v>2023</v>
      </c>
      <c r="C124" s="110">
        <v>1056.4676483287922</v>
      </c>
    </row>
    <row r="125" spans="1:3" ht="14.4">
      <c r="A125" s="108">
        <v>45199</v>
      </c>
      <c r="B125" s="109">
        <f t="shared" si="4"/>
        <v>2023</v>
      </c>
      <c r="C125" s="110">
        <v>1142.5495749917336</v>
      </c>
    </row>
    <row r="126" spans="1:3" ht="14.4">
      <c r="A126" s="108">
        <v>45291</v>
      </c>
      <c r="B126" s="109">
        <f t="shared" si="4"/>
        <v>2023</v>
      </c>
      <c r="C126" s="110">
        <v>1075.601549935154</v>
      </c>
    </row>
    <row r="127" spans="1:3" ht="14.4">
      <c r="A127" s="108">
        <v>45382</v>
      </c>
      <c r="B127" s="109">
        <f t="shared" si="4"/>
        <v>2024</v>
      </c>
      <c r="C127" s="110">
        <v>1053.1437936872967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B7E01-8C3E-43EF-B7FA-059CC4096992}">
  <sheetPr>
    <tabColor rgb="FF92D050"/>
  </sheetPr>
  <dimension ref="A1:R34"/>
  <sheetViews>
    <sheetView zoomScale="70" zoomScaleNormal="70" workbookViewId="0">
      <selection activeCell="A16" sqref="A16"/>
    </sheetView>
  </sheetViews>
  <sheetFormatPr baseColWidth="10" defaultRowHeight="13.2"/>
  <sheetData>
    <row r="1" spans="1:18">
      <c r="A1" t="s">
        <v>39</v>
      </c>
      <c r="F1" t="s">
        <v>40</v>
      </c>
      <c r="K1" t="s">
        <v>41</v>
      </c>
      <c r="P1" t="s">
        <v>42</v>
      </c>
    </row>
    <row r="3" spans="1:18">
      <c r="A3">
        <v>2018</v>
      </c>
      <c r="B3">
        <v>380</v>
      </c>
      <c r="C3">
        <v>1</v>
      </c>
      <c r="F3" s="28">
        <v>2020</v>
      </c>
      <c r="G3" s="28">
        <v>1</v>
      </c>
      <c r="H3" s="28">
        <v>345</v>
      </c>
      <c r="I3" s="43">
        <f>+G3*$C$5</f>
        <v>0.87</v>
      </c>
      <c r="J3" s="43"/>
      <c r="K3" s="115">
        <v>2022</v>
      </c>
      <c r="L3" s="115">
        <v>482</v>
      </c>
      <c r="M3" s="115">
        <v>1</v>
      </c>
      <c r="N3">
        <f>+M3*$I$5</f>
        <v>0.76559999999999995</v>
      </c>
      <c r="P3">
        <v>2018</v>
      </c>
      <c r="Q3" s="114">
        <v>1</v>
      </c>
      <c r="R3" s="118">
        <f>+Q3*100</f>
        <v>100</v>
      </c>
    </row>
    <row r="4" spans="1:18">
      <c r="A4">
        <v>2019</v>
      </c>
      <c r="B4">
        <v>355</v>
      </c>
      <c r="C4">
        <v>0.93</v>
      </c>
      <c r="F4">
        <v>2021</v>
      </c>
      <c r="G4">
        <v>0.94</v>
      </c>
      <c r="H4">
        <v>324</v>
      </c>
      <c r="I4" s="43">
        <f t="shared" ref="I4:I5" si="0">+G4*$C$5</f>
        <v>0.81779999999999997</v>
      </c>
      <c r="J4" s="43"/>
      <c r="K4">
        <v>2023</v>
      </c>
      <c r="L4">
        <v>463</v>
      </c>
      <c r="M4">
        <v>0.96</v>
      </c>
      <c r="N4">
        <f t="shared" ref="N4:N31" si="1">+M4*$I$5</f>
        <v>0.73497599999999996</v>
      </c>
      <c r="P4">
        <v>2019</v>
      </c>
      <c r="Q4" s="114">
        <f>+C4</f>
        <v>0.93</v>
      </c>
      <c r="R4" s="118">
        <f t="shared" ref="R4:R9" si="2">+Q4*100</f>
        <v>93</v>
      </c>
    </row>
    <row r="5" spans="1:18">
      <c r="A5" s="28">
        <v>2020</v>
      </c>
      <c r="B5" s="28">
        <v>330</v>
      </c>
      <c r="C5" s="28">
        <v>0.87</v>
      </c>
      <c r="F5" s="115">
        <v>2022</v>
      </c>
      <c r="G5" s="115">
        <v>0.88</v>
      </c>
      <c r="H5" s="115">
        <v>304</v>
      </c>
      <c r="I5" s="43">
        <f t="shared" si="0"/>
        <v>0.76559999999999995</v>
      </c>
      <c r="J5" s="43"/>
      <c r="K5">
        <v>2024</v>
      </c>
      <c r="L5">
        <v>443</v>
      </c>
      <c r="M5">
        <v>0.92</v>
      </c>
      <c r="N5">
        <f t="shared" si="1"/>
        <v>0.70435199999999998</v>
      </c>
      <c r="P5">
        <v>2020</v>
      </c>
      <c r="Q5" s="114">
        <f>+C5</f>
        <v>0.87</v>
      </c>
      <c r="R5" s="118">
        <f t="shared" si="2"/>
        <v>87</v>
      </c>
    </row>
    <row r="6" spans="1:18" ht="14.4">
      <c r="A6" s="117">
        <v>2021</v>
      </c>
      <c r="B6" s="117">
        <v>313</v>
      </c>
      <c r="C6" s="117">
        <v>0.82</v>
      </c>
      <c r="F6" s="117">
        <v>2023</v>
      </c>
      <c r="G6" s="117">
        <v>0.82</v>
      </c>
      <c r="H6" s="117">
        <v>283</v>
      </c>
      <c r="I6" s="43"/>
      <c r="J6" s="43"/>
      <c r="K6">
        <v>2025</v>
      </c>
      <c r="L6">
        <v>388</v>
      </c>
      <c r="M6">
        <v>0.81</v>
      </c>
      <c r="N6">
        <f t="shared" si="1"/>
        <v>0.62013600000000002</v>
      </c>
      <c r="P6">
        <v>2021</v>
      </c>
      <c r="Q6" s="116">
        <f>+I4</f>
        <v>0.81779999999999997</v>
      </c>
      <c r="R6" s="118">
        <f t="shared" si="2"/>
        <v>81.78</v>
      </c>
    </row>
    <row r="7" spans="1:18" ht="14.4">
      <c r="A7" s="117">
        <v>2022</v>
      </c>
      <c r="B7" s="117">
        <v>297</v>
      </c>
      <c r="C7" s="117">
        <v>0.78</v>
      </c>
      <c r="F7" s="117">
        <v>2024</v>
      </c>
      <c r="G7" s="117">
        <v>0.76</v>
      </c>
      <c r="H7" s="117">
        <v>263</v>
      </c>
      <c r="I7" s="43"/>
      <c r="J7" s="43"/>
      <c r="K7">
        <v>2026</v>
      </c>
      <c r="L7">
        <v>376</v>
      </c>
      <c r="M7">
        <v>0.78</v>
      </c>
      <c r="N7">
        <f t="shared" si="1"/>
        <v>0.59716800000000003</v>
      </c>
      <c r="P7">
        <v>2022</v>
      </c>
      <c r="Q7" s="120">
        <f>+I5</f>
        <v>0.76559999999999995</v>
      </c>
      <c r="R7" s="118">
        <f t="shared" si="2"/>
        <v>76.559999999999988</v>
      </c>
    </row>
    <row r="8" spans="1:18" ht="14.4">
      <c r="A8" s="117">
        <v>2023</v>
      </c>
      <c r="B8" s="117">
        <v>280</v>
      </c>
      <c r="C8" s="117">
        <v>0.74</v>
      </c>
      <c r="F8" s="117">
        <v>2025</v>
      </c>
      <c r="G8" s="117">
        <v>0.7</v>
      </c>
      <c r="H8" s="117">
        <v>242</v>
      </c>
      <c r="I8" s="43"/>
      <c r="J8" s="43"/>
      <c r="K8">
        <v>2027</v>
      </c>
      <c r="L8">
        <v>363</v>
      </c>
      <c r="M8">
        <v>0.75</v>
      </c>
      <c r="N8">
        <f t="shared" si="1"/>
        <v>0.57419999999999993</v>
      </c>
      <c r="P8">
        <v>2023</v>
      </c>
      <c r="Q8" s="119">
        <f>+N4</f>
        <v>0.73497599999999996</v>
      </c>
      <c r="R8" s="118">
        <f t="shared" si="2"/>
        <v>73.497599999999991</v>
      </c>
    </row>
    <row r="9" spans="1:18" ht="14.4">
      <c r="A9" s="117">
        <v>2024</v>
      </c>
      <c r="B9" s="117">
        <v>264</v>
      </c>
      <c r="C9" s="117">
        <v>0.69</v>
      </c>
      <c r="F9" s="117">
        <v>2026</v>
      </c>
      <c r="G9" s="117">
        <v>0.68</v>
      </c>
      <c r="H9" s="117">
        <v>233</v>
      </c>
      <c r="I9" s="43"/>
      <c r="J9" s="43"/>
      <c r="K9">
        <v>2028</v>
      </c>
      <c r="L9">
        <v>351</v>
      </c>
      <c r="M9">
        <v>0.73</v>
      </c>
      <c r="N9">
        <f t="shared" si="1"/>
        <v>0.55888799999999994</v>
      </c>
      <c r="P9">
        <v>2024</v>
      </c>
      <c r="Q9" s="119">
        <f t="shared" ref="Q9:Q14" si="3">+N5</f>
        <v>0.70435199999999998</v>
      </c>
      <c r="R9" s="118">
        <f t="shared" si="2"/>
        <v>70.435199999999995</v>
      </c>
    </row>
    <row r="10" spans="1:18" ht="14.4">
      <c r="A10" s="117">
        <v>2025</v>
      </c>
      <c r="B10" s="117">
        <v>248</v>
      </c>
      <c r="C10" s="117">
        <v>0.65</v>
      </c>
      <c r="F10" s="117">
        <v>2027</v>
      </c>
      <c r="G10" s="117">
        <v>0.65</v>
      </c>
      <c r="H10" s="117">
        <v>225</v>
      </c>
      <c r="I10" s="43"/>
      <c r="J10" s="43"/>
      <c r="K10">
        <v>2029</v>
      </c>
      <c r="L10">
        <v>338</v>
      </c>
      <c r="M10">
        <v>0.7</v>
      </c>
      <c r="N10">
        <f t="shared" si="1"/>
        <v>0.53591999999999995</v>
      </c>
      <c r="P10">
        <v>2025</v>
      </c>
      <c r="Q10" s="119">
        <f t="shared" si="3"/>
        <v>0.62013600000000002</v>
      </c>
    </row>
    <row r="11" spans="1:18" ht="14.4">
      <c r="A11" s="117">
        <v>2026</v>
      </c>
      <c r="B11" s="117">
        <v>240</v>
      </c>
      <c r="C11" s="117">
        <v>0.63</v>
      </c>
      <c r="F11" s="117">
        <v>2028</v>
      </c>
      <c r="G11" s="117">
        <v>0.63</v>
      </c>
      <c r="H11" s="117">
        <v>216</v>
      </c>
      <c r="I11" s="43"/>
      <c r="J11" s="43"/>
      <c r="K11">
        <v>2030</v>
      </c>
      <c r="L11">
        <v>326</v>
      </c>
      <c r="M11">
        <v>0.68</v>
      </c>
      <c r="N11">
        <f t="shared" si="1"/>
        <v>0.52060799999999996</v>
      </c>
      <c r="P11">
        <v>2026</v>
      </c>
      <c r="Q11" s="119">
        <f t="shared" si="3"/>
        <v>0.59716800000000003</v>
      </c>
    </row>
    <row r="12" spans="1:18" ht="14.4">
      <c r="A12" s="117">
        <v>2027</v>
      </c>
      <c r="B12" s="117">
        <v>232</v>
      </c>
      <c r="C12" s="117">
        <v>0.61</v>
      </c>
      <c r="F12" s="117">
        <v>2029</v>
      </c>
      <c r="G12" s="117">
        <v>0.6</v>
      </c>
      <c r="H12" s="117">
        <v>207</v>
      </c>
      <c r="I12" s="43"/>
      <c r="J12" s="43"/>
      <c r="K12">
        <v>2031</v>
      </c>
      <c r="L12">
        <v>321</v>
      </c>
      <c r="M12">
        <v>0.67</v>
      </c>
      <c r="N12">
        <f t="shared" si="1"/>
        <v>0.51295199999999996</v>
      </c>
      <c r="P12">
        <v>2027</v>
      </c>
      <c r="Q12" s="119">
        <f t="shared" si="3"/>
        <v>0.57419999999999993</v>
      </c>
    </row>
    <row r="13" spans="1:18" ht="14.4">
      <c r="A13" s="117">
        <v>2028</v>
      </c>
      <c r="B13" s="117">
        <v>224</v>
      </c>
      <c r="C13" s="117">
        <v>0.59</v>
      </c>
      <c r="F13" s="117">
        <v>2030</v>
      </c>
      <c r="G13" s="117">
        <v>0.57999999999999996</v>
      </c>
      <c r="H13" s="117">
        <v>198</v>
      </c>
      <c r="I13" s="43"/>
      <c r="J13" s="43"/>
      <c r="K13">
        <v>2032</v>
      </c>
      <c r="L13">
        <v>316</v>
      </c>
      <c r="M13">
        <v>0.66</v>
      </c>
      <c r="N13">
        <f t="shared" si="1"/>
        <v>0.50529599999999997</v>
      </c>
      <c r="P13">
        <v>2028</v>
      </c>
      <c r="Q13" s="119">
        <f t="shared" si="3"/>
        <v>0.55888799999999994</v>
      </c>
    </row>
    <row r="14" spans="1:18" ht="14.4">
      <c r="A14" s="117">
        <v>2029</v>
      </c>
      <c r="B14" s="117">
        <v>215</v>
      </c>
      <c r="C14" s="117">
        <v>0.56999999999999995</v>
      </c>
      <c r="F14" s="117">
        <v>2031</v>
      </c>
      <c r="G14" s="117">
        <v>0.56999999999999995</v>
      </c>
      <c r="H14" s="117">
        <v>196</v>
      </c>
      <c r="I14" s="43"/>
      <c r="J14" s="43"/>
      <c r="K14">
        <v>2033</v>
      </c>
      <c r="L14">
        <v>311</v>
      </c>
      <c r="M14">
        <v>0.65</v>
      </c>
      <c r="N14">
        <f t="shared" si="1"/>
        <v>0.49763999999999997</v>
      </c>
      <c r="P14">
        <v>2029</v>
      </c>
      <c r="Q14" s="119">
        <f t="shared" si="3"/>
        <v>0.53591999999999995</v>
      </c>
    </row>
    <row r="15" spans="1:18" ht="14.4">
      <c r="A15" s="117">
        <v>2030</v>
      </c>
      <c r="B15" s="117">
        <v>207</v>
      </c>
      <c r="C15" s="117">
        <v>0.55000000000000004</v>
      </c>
      <c r="F15" s="117">
        <v>2032</v>
      </c>
      <c r="G15" s="117">
        <v>0.56000000000000005</v>
      </c>
      <c r="H15" s="117">
        <v>193</v>
      </c>
      <c r="I15" s="43"/>
      <c r="J15" s="43"/>
      <c r="K15">
        <v>2034</v>
      </c>
      <c r="L15">
        <v>306</v>
      </c>
      <c r="M15">
        <v>0.63</v>
      </c>
      <c r="N15">
        <f t="shared" si="1"/>
        <v>0.48232799999999998</v>
      </c>
    </row>
    <row r="16" spans="1:18" ht="14.4">
      <c r="A16" s="117"/>
      <c r="B16" s="117">
        <v>205</v>
      </c>
      <c r="C16" s="117">
        <v>0.54</v>
      </c>
      <c r="F16" s="117">
        <v>2033</v>
      </c>
      <c r="G16" s="117">
        <v>0.55000000000000004</v>
      </c>
      <c r="H16" s="117">
        <v>191</v>
      </c>
      <c r="I16" s="43"/>
      <c r="J16" s="43"/>
      <c r="K16">
        <v>2035</v>
      </c>
      <c r="L16">
        <v>301</v>
      </c>
      <c r="M16">
        <v>0.62</v>
      </c>
      <c r="N16">
        <f t="shared" si="1"/>
        <v>0.47467199999999998</v>
      </c>
    </row>
    <row r="17" spans="1:14" ht="14.4">
      <c r="A17" s="117">
        <v>2032</v>
      </c>
      <c r="B17" s="117">
        <v>202</v>
      </c>
      <c r="C17" s="117">
        <v>0.53</v>
      </c>
      <c r="F17" s="117">
        <v>2034</v>
      </c>
      <c r="G17" s="117">
        <v>0.55000000000000004</v>
      </c>
      <c r="H17" s="117">
        <v>189</v>
      </c>
      <c r="I17" s="43"/>
      <c r="J17" s="43"/>
      <c r="K17">
        <v>2036</v>
      </c>
      <c r="L17">
        <v>296</v>
      </c>
      <c r="M17">
        <v>0.61</v>
      </c>
      <c r="N17">
        <f t="shared" si="1"/>
        <v>0.46701599999999993</v>
      </c>
    </row>
    <row r="18" spans="1:14" ht="14.4">
      <c r="A18" s="117">
        <v>2033</v>
      </c>
      <c r="B18" s="117">
        <v>200</v>
      </c>
      <c r="C18" s="117">
        <v>0.53</v>
      </c>
      <c r="F18" s="117">
        <v>2035</v>
      </c>
      <c r="G18" s="117">
        <v>0.54</v>
      </c>
      <c r="H18" s="117">
        <v>186</v>
      </c>
      <c r="I18" s="43"/>
      <c r="J18" s="43"/>
      <c r="K18">
        <v>2037</v>
      </c>
      <c r="L18">
        <v>291</v>
      </c>
      <c r="M18">
        <v>0.6</v>
      </c>
      <c r="N18">
        <f t="shared" si="1"/>
        <v>0.45935999999999994</v>
      </c>
    </row>
    <row r="19" spans="1:14" ht="14.4">
      <c r="A19" s="117">
        <v>2034</v>
      </c>
      <c r="B19" s="117">
        <v>197</v>
      </c>
      <c r="C19" s="117">
        <v>0.52</v>
      </c>
      <c r="F19" s="117">
        <v>2036</v>
      </c>
      <c r="G19" s="117">
        <v>0.53</v>
      </c>
      <c r="H19" s="117">
        <v>184</v>
      </c>
      <c r="I19" s="43"/>
      <c r="J19" s="43"/>
      <c r="K19">
        <v>2038</v>
      </c>
      <c r="L19">
        <v>286</v>
      </c>
      <c r="M19">
        <v>0.59</v>
      </c>
      <c r="N19">
        <f t="shared" si="1"/>
        <v>0.45170399999999994</v>
      </c>
    </row>
    <row r="20" spans="1:14" ht="14.4">
      <c r="A20" s="117">
        <v>2035</v>
      </c>
      <c r="B20" s="117">
        <v>194</v>
      </c>
      <c r="C20" s="117">
        <v>0.51</v>
      </c>
      <c r="F20" s="117">
        <v>2037</v>
      </c>
      <c r="G20" s="117">
        <v>0.52</v>
      </c>
      <c r="H20" s="117">
        <v>181</v>
      </c>
      <c r="I20" s="43"/>
      <c r="J20" s="43"/>
      <c r="K20">
        <v>2039</v>
      </c>
      <c r="L20">
        <v>281</v>
      </c>
      <c r="M20">
        <v>0.57999999999999996</v>
      </c>
      <c r="N20">
        <f t="shared" si="1"/>
        <v>0.44404799999999994</v>
      </c>
    </row>
    <row r="21" spans="1:14" ht="14.4">
      <c r="A21" s="117">
        <v>2036</v>
      </c>
      <c r="B21" s="117">
        <v>192</v>
      </c>
      <c r="C21" s="117">
        <v>0.5</v>
      </c>
      <c r="F21" s="117">
        <v>2038</v>
      </c>
      <c r="G21" s="117">
        <v>0.52</v>
      </c>
      <c r="H21" s="117">
        <v>179</v>
      </c>
      <c r="I21" s="43"/>
      <c r="J21" s="43"/>
      <c r="K21">
        <v>2040</v>
      </c>
      <c r="L21">
        <v>276</v>
      </c>
      <c r="M21">
        <v>0.56999999999999995</v>
      </c>
      <c r="N21">
        <f t="shared" si="1"/>
        <v>0.43639199999999995</v>
      </c>
    </row>
    <row r="22" spans="1:14" ht="14.4">
      <c r="A22" s="117">
        <v>2037</v>
      </c>
      <c r="B22" s="117">
        <v>189</v>
      </c>
      <c r="C22" s="117">
        <v>0.5</v>
      </c>
      <c r="F22" s="117">
        <v>2039</v>
      </c>
      <c r="G22" s="117">
        <v>0.51</v>
      </c>
      <c r="H22" s="117">
        <v>176</v>
      </c>
      <c r="I22" s="43"/>
      <c r="J22" s="43"/>
      <c r="K22">
        <v>2041</v>
      </c>
      <c r="L22">
        <v>271</v>
      </c>
      <c r="M22">
        <v>0.56000000000000005</v>
      </c>
      <c r="N22">
        <f t="shared" si="1"/>
        <v>0.42873600000000001</v>
      </c>
    </row>
    <row r="23" spans="1:14" ht="14.4">
      <c r="A23" s="117">
        <v>2038</v>
      </c>
      <c r="B23" s="117">
        <v>187</v>
      </c>
      <c r="C23" s="117">
        <v>0.49</v>
      </c>
      <c r="F23" s="117">
        <v>2040</v>
      </c>
      <c r="G23" s="117">
        <v>0.5</v>
      </c>
      <c r="H23" s="117">
        <v>174</v>
      </c>
      <c r="I23" s="43"/>
      <c r="J23" s="43"/>
      <c r="K23">
        <v>2042</v>
      </c>
      <c r="L23">
        <v>266</v>
      </c>
      <c r="M23">
        <v>0.55000000000000004</v>
      </c>
      <c r="N23">
        <f t="shared" si="1"/>
        <v>0.42108000000000001</v>
      </c>
    </row>
    <row r="24" spans="1:14" ht="14.4">
      <c r="A24" s="117">
        <v>2039</v>
      </c>
      <c r="B24" s="117">
        <v>184</v>
      </c>
      <c r="C24" s="117">
        <v>0.48</v>
      </c>
      <c r="F24" s="117">
        <v>2041</v>
      </c>
      <c r="G24" s="117">
        <v>0.5</v>
      </c>
      <c r="H24" s="117">
        <v>171</v>
      </c>
      <c r="I24" s="43"/>
      <c r="J24" s="43"/>
      <c r="K24">
        <v>2043</v>
      </c>
      <c r="L24">
        <v>261</v>
      </c>
      <c r="M24">
        <v>0.54</v>
      </c>
      <c r="N24">
        <f t="shared" si="1"/>
        <v>0.41342400000000001</v>
      </c>
    </row>
    <row r="25" spans="1:14" ht="14.4">
      <c r="A25" s="117">
        <v>2040</v>
      </c>
      <c r="B25" s="117">
        <v>182</v>
      </c>
      <c r="C25" s="117">
        <v>0.48</v>
      </c>
      <c r="F25" s="117">
        <v>2042</v>
      </c>
      <c r="G25" s="117">
        <v>0.49</v>
      </c>
      <c r="H25" s="117">
        <v>169</v>
      </c>
      <c r="I25" s="43"/>
      <c r="J25" s="43"/>
      <c r="K25">
        <v>2044</v>
      </c>
      <c r="L25">
        <v>256</v>
      </c>
      <c r="M25">
        <v>0.53</v>
      </c>
      <c r="N25">
        <f t="shared" si="1"/>
        <v>0.40576800000000002</v>
      </c>
    </row>
    <row r="26" spans="1:14" ht="14.4">
      <c r="A26" s="117">
        <v>2041</v>
      </c>
      <c r="B26" s="117">
        <v>179</v>
      </c>
      <c r="C26" s="117">
        <v>0.47</v>
      </c>
      <c r="F26" s="117">
        <v>2043</v>
      </c>
      <c r="G26" s="117">
        <v>0.48</v>
      </c>
      <c r="H26" s="117">
        <v>166</v>
      </c>
      <c r="I26" s="43"/>
      <c r="J26" s="43"/>
      <c r="K26">
        <v>2045</v>
      </c>
      <c r="L26">
        <v>251</v>
      </c>
      <c r="M26">
        <v>0.52</v>
      </c>
      <c r="N26">
        <f t="shared" si="1"/>
        <v>0.39811199999999997</v>
      </c>
    </row>
    <row r="27" spans="1:14" ht="14.4">
      <c r="A27" s="117">
        <v>2042</v>
      </c>
      <c r="B27" s="117">
        <v>176</v>
      </c>
      <c r="C27" s="117">
        <v>0.46</v>
      </c>
      <c r="F27" s="117">
        <v>2044</v>
      </c>
      <c r="G27" s="117">
        <v>0.47</v>
      </c>
      <c r="H27" s="117">
        <v>164</v>
      </c>
      <c r="I27" s="43"/>
      <c r="J27" s="43"/>
      <c r="K27">
        <v>2046</v>
      </c>
      <c r="L27">
        <v>246</v>
      </c>
      <c r="M27">
        <v>0.51</v>
      </c>
      <c r="N27">
        <f t="shared" si="1"/>
        <v>0.39045599999999997</v>
      </c>
    </row>
    <row r="28" spans="1:14" ht="14.4">
      <c r="A28" s="117">
        <v>2043</v>
      </c>
      <c r="B28" s="117">
        <v>174</v>
      </c>
      <c r="C28" s="117">
        <v>0.46</v>
      </c>
      <c r="F28" s="117">
        <v>2045</v>
      </c>
      <c r="G28" s="117">
        <v>0.47</v>
      </c>
      <c r="H28" s="117">
        <v>161</v>
      </c>
      <c r="I28" s="43"/>
      <c r="J28" s="43"/>
      <c r="K28">
        <v>2047</v>
      </c>
      <c r="L28">
        <v>241</v>
      </c>
      <c r="M28">
        <v>0.5</v>
      </c>
      <c r="N28">
        <f t="shared" si="1"/>
        <v>0.38279999999999997</v>
      </c>
    </row>
    <row r="29" spans="1:14" ht="14.4">
      <c r="A29" s="117">
        <v>2044</v>
      </c>
      <c r="B29" s="117">
        <v>171</v>
      </c>
      <c r="C29" s="117">
        <v>0.45</v>
      </c>
      <c r="F29" s="117">
        <v>2046</v>
      </c>
      <c r="G29" s="117">
        <v>0.46</v>
      </c>
      <c r="H29" s="117">
        <v>159</v>
      </c>
      <c r="I29" s="43"/>
      <c r="J29" s="43"/>
      <c r="K29">
        <v>2048</v>
      </c>
      <c r="L29">
        <v>236</v>
      </c>
      <c r="M29">
        <v>0.49</v>
      </c>
      <c r="N29">
        <f t="shared" si="1"/>
        <v>0.37514399999999998</v>
      </c>
    </row>
    <row r="30" spans="1:14" ht="14.4">
      <c r="A30" s="117">
        <v>2045</v>
      </c>
      <c r="B30" s="117">
        <v>169</v>
      </c>
      <c r="C30" s="117">
        <v>0.44</v>
      </c>
      <c r="F30" s="117">
        <v>2047</v>
      </c>
      <c r="G30" s="117">
        <v>0.45</v>
      </c>
      <c r="H30" s="117">
        <v>156</v>
      </c>
      <c r="I30" s="43"/>
      <c r="J30" s="43"/>
      <c r="K30">
        <v>2049</v>
      </c>
      <c r="L30">
        <v>231</v>
      </c>
      <c r="M30">
        <v>0.48</v>
      </c>
      <c r="N30">
        <f t="shared" si="1"/>
        <v>0.36748799999999998</v>
      </c>
    </row>
    <row r="31" spans="1:14" ht="14.4">
      <c r="A31" s="117">
        <v>2046</v>
      </c>
      <c r="B31" s="117">
        <v>166</v>
      </c>
      <c r="C31" s="117">
        <v>0.44</v>
      </c>
      <c r="F31" s="117">
        <v>2048</v>
      </c>
      <c r="G31" s="117">
        <v>0.45</v>
      </c>
      <c r="H31" s="117">
        <v>154</v>
      </c>
      <c r="I31" s="43"/>
      <c r="J31" s="43"/>
      <c r="K31">
        <v>2050</v>
      </c>
      <c r="L31">
        <v>226</v>
      </c>
      <c r="M31">
        <v>0.47</v>
      </c>
      <c r="N31">
        <f t="shared" si="1"/>
        <v>0.35983199999999993</v>
      </c>
    </row>
    <row r="32" spans="1:14" ht="14.4">
      <c r="A32" s="117">
        <v>2047</v>
      </c>
      <c r="B32" s="117">
        <v>163</v>
      </c>
      <c r="C32" s="117">
        <v>0.43</v>
      </c>
      <c r="F32" s="117">
        <v>2049</v>
      </c>
      <c r="G32" s="117">
        <v>0.44</v>
      </c>
      <c r="H32" s="117">
        <v>151</v>
      </c>
      <c r="I32" s="43"/>
      <c r="J32" s="43"/>
    </row>
    <row r="33" spans="1:10" ht="14.4">
      <c r="A33" s="117">
        <v>2048</v>
      </c>
      <c r="B33" s="117">
        <v>161</v>
      </c>
      <c r="C33" s="117">
        <v>0.42</v>
      </c>
      <c r="F33" s="117">
        <v>2050</v>
      </c>
      <c r="G33" s="117">
        <v>0.43</v>
      </c>
      <c r="H33" s="117">
        <v>149</v>
      </c>
      <c r="I33" s="43"/>
      <c r="J33" s="43"/>
    </row>
    <row r="34" spans="1:10" ht="14.4">
      <c r="A34" s="117">
        <v>2049</v>
      </c>
      <c r="B34" s="117">
        <v>158</v>
      </c>
      <c r="C34" s="117">
        <v>0.42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9:BL179"/>
  <sheetViews>
    <sheetView showGridLines="0" tabSelected="1" topLeftCell="AI21" zoomScale="70" zoomScaleNormal="70" workbookViewId="0">
      <selection activeCell="N19" sqref="N19"/>
    </sheetView>
  </sheetViews>
  <sheetFormatPr baseColWidth="10" defaultColWidth="9.109375" defaultRowHeight="13.2"/>
  <cols>
    <col min="1" max="2" width="9.109375" customWidth="1"/>
    <col min="3" max="3" width="10" customWidth="1"/>
    <col min="4" max="4" width="10.109375" customWidth="1"/>
    <col min="5" max="5" width="11.44140625" customWidth="1"/>
    <col min="6" max="6" width="10.109375" bestFit="1" customWidth="1"/>
    <col min="7" max="7" width="10" customWidth="1"/>
    <col min="8" max="8" width="10.109375" customWidth="1"/>
    <col min="9" max="9" width="11.33203125" customWidth="1"/>
    <col min="10" max="10" width="10" customWidth="1"/>
    <col min="11" max="11" width="10.109375" customWidth="1"/>
    <col min="12" max="12" width="14.44140625" bestFit="1" customWidth="1"/>
    <col min="13" max="13" width="12" bestFit="1" customWidth="1"/>
    <col min="14" max="14" width="10.109375" customWidth="1"/>
    <col min="33" max="47" width="10.21875" customWidth="1"/>
  </cols>
  <sheetData>
    <row r="9" spans="2:64" ht="21">
      <c r="P9" s="121" t="s">
        <v>16</v>
      </c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G9" s="121" t="s">
        <v>28</v>
      </c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X9" s="121" t="s">
        <v>29</v>
      </c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</row>
    <row r="10" spans="2:64" ht="13.8" thickBot="1"/>
    <row r="11" spans="2:64" ht="21" customHeight="1" thickBot="1">
      <c r="C11" s="30" t="s">
        <v>7</v>
      </c>
      <c r="D11" s="31" t="s">
        <v>0</v>
      </c>
      <c r="E11" s="31" t="s">
        <v>8</v>
      </c>
      <c r="F11" s="39" t="s">
        <v>1</v>
      </c>
      <c r="G11" s="31" t="s">
        <v>2</v>
      </c>
      <c r="H11" s="31" t="s">
        <v>3</v>
      </c>
      <c r="I11" s="52" t="s">
        <v>15</v>
      </c>
      <c r="J11" s="32" t="s">
        <v>5</v>
      </c>
      <c r="K11" s="33" t="s">
        <v>6</v>
      </c>
      <c r="L11" s="103" t="s">
        <v>33</v>
      </c>
      <c r="M11" s="103" t="s">
        <v>32</v>
      </c>
      <c r="N11" s="51"/>
    </row>
    <row r="12" spans="2:64">
      <c r="B12" s="34">
        <v>40544</v>
      </c>
      <c r="C12" s="44">
        <v>100</v>
      </c>
      <c r="D12" s="45">
        <v>100</v>
      </c>
      <c r="E12" s="45">
        <v>100</v>
      </c>
      <c r="F12" s="46">
        <v>100</v>
      </c>
      <c r="G12" s="45">
        <v>100</v>
      </c>
      <c r="H12" s="45">
        <v>100</v>
      </c>
      <c r="I12" s="45"/>
      <c r="J12" s="48">
        <v>100</v>
      </c>
      <c r="K12" s="99">
        <v>100</v>
      </c>
      <c r="L12" s="100"/>
      <c r="M12" s="123">
        <f ca="1">+VLOOKUP(YEAR(B12),'Irena Eólico'!$E$3:$G$23,3,FALSE)</f>
        <v>143.89508457230039</v>
      </c>
      <c r="N12" s="60">
        <v>1</v>
      </c>
    </row>
    <row r="13" spans="2:64">
      <c r="B13" s="35">
        <v>40575</v>
      </c>
      <c r="C13" s="37">
        <v>101.60871821484173</v>
      </c>
      <c r="D13" s="38">
        <v>99.764927127409507</v>
      </c>
      <c r="E13" s="38">
        <v>100.1038961038961</v>
      </c>
      <c r="F13" s="41">
        <v>100.51440329218107</v>
      </c>
      <c r="G13" s="38">
        <v>106.39470782800441</v>
      </c>
      <c r="H13" s="38">
        <v>100.43739748496446</v>
      </c>
      <c r="I13" s="38"/>
      <c r="J13" s="49">
        <v>103.2640209331278</v>
      </c>
      <c r="K13" s="100">
        <v>100.21966880702942</v>
      </c>
      <c r="L13" s="100"/>
      <c r="M13" s="123">
        <f ca="1">+VLOOKUP(YEAR(B13),'Irena Eólico'!$E$3:$G$23,3,FALSE)</f>
        <v>143.89508457230039</v>
      </c>
      <c r="N13" s="60">
        <f>1+N12</f>
        <v>2</v>
      </c>
    </row>
    <row r="14" spans="2:64">
      <c r="B14" s="35">
        <v>40603</v>
      </c>
      <c r="C14" s="37">
        <v>103.37311883757135</v>
      </c>
      <c r="D14" s="38">
        <v>99.623883403855203</v>
      </c>
      <c r="E14" s="38">
        <v>100.88311688311688</v>
      </c>
      <c r="F14" s="41">
        <v>102.00617283950616</v>
      </c>
      <c r="G14" s="38">
        <v>108.9856670341786</v>
      </c>
      <c r="H14" s="38">
        <v>103.11645708037179</v>
      </c>
      <c r="I14" s="38"/>
      <c r="J14" s="49">
        <v>99.737871210063375</v>
      </c>
      <c r="K14" s="100">
        <v>100.99695843190268</v>
      </c>
      <c r="L14" s="100"/>
      <c r="M14" s="123">
        <f ca="1">+VLOOKUP(YEAR(B14),'Irena Eólico'!$E$3:$G$23,3,FALSE)</f>
        <v>143.89508457230039</v>
      </c>
      <c r="N14" s="60">
        <f t="shared" ref="N14:N77" si="0">1+N13</f>
        <v>3</v>
      </c>
    </row>
    <row r="15" spans="2:64">
      <c r="B15" s="35">
        <v>40634</v>
      </c>
      <c r="C15" s="37">
        <v>105.39699014011417</v>
      </c>
      <c r="D15" s="38">
        <v>100</v>
      </c>
      <c r="E15" s="38">
        <v>101.09090909090909</v>
      </c>
      <c r="F15" s="41">
        <v>102.2633744855967</v>
      </c>
      <c r="G15" s="38">
        <v>111.08048511576627</v>
      </c>
      <c r="H15" s="38">
        <v>106.39693821760524</v>
      </c>
      <c r="I15" s="38"/>
      <c r="J15" s="49">
        <v>99.241812013313861</v>
      </c>
      <c r="K15" s="100">
        <v>101.31801284217642</v>
      </c>
      <c r="L15" s="100"/>
      <c r="M15" s="123">
        <f ca="1">+VLOOKUP(YEAR(B15),'Irena Eólico'!$E$3:$G$23,3,FALSE)</f>
        <v>143.89508457230039</v>
      </c>
      <c r="N15" s="60">
        <f t="shared" si="0"/>
        <v>4</v>
      </c>
    </row>
    <row r="16" spans="2:64">
      <c r="B16" s="35">
        <v>40664</v>
      </c>
      <c r="C16" s="37">
        <v>105.91593149974054</v>
      </c>
      <c r="D16" s="38">
        <v>100.65820404325342</v>
      </c>
      <c r="E16" s="38">
        <v>101.14285714285714</v>
      </c>
      <c r="F16" s="41">
        <v>102.10905349794238</v>
      </c>
      <c r="G16" s="38">
        <v>111.08048511576627</v>
      </c>
      <c r="H16" s="38">
        <v>108.47457627118644</v>
      </c>
      <c r="I16" s="38"/>
      <c r="J16" s="49">
        <v>93.421201044121702</v>
      </c>
      <c r="K16" s="100">
        <v>101.72355525515377</v>
      </c>
      <c r="L16" s="100"/>
      <c r="M16" s="123">
        <f ca="1">+VLOOKUP(YEAR(B16),'Irena Eólico'!$E$3:$G$23,3,FALSE)</f>
        <v>143.89508457230039</v>
      </c>
      <c r="N16" s="60">
        <f t="shared" si="0"/>
        <v>5</v>
      </c>
    </row>
    <row r="17" spans="2:14">
      <c r="B17" s="35">
        <v>40695</v>
      </c>
      <c r="C17" s="37">
        <v>105.81214322781527</v>
      </c>
      <c r="D17" s="38">
        <v>101.08133521391632</v>
      </c>
      <c r="E17" s="38">
        <v>102.64935064935065</v>
      </c>
      <c r="F17" s="41">
        <v>102.52057613168724</v>
      </c>
      <c r="G17" s="38">
        <v>109.81256890848952</v>
      </c>
      <c r="H17" s="38">
        <v>108.69327501366867</v>
      </c>
      <c r="I17" s="38"/>
      <c r="J17" s="49">
        <v>94.66006409094679</v>
      </c>
      <c r="K17" s="100">
        <v>101.89253126056099</v>
      </c>
      <c r="L17" s="100"/>
      <c r="M17" s="123">
        <f ca="1">+VLOOKUP(YEAR(B17),'Irena Eólico'!$E$3:$G$23,3,FALSE)</f>
        <v>143.89508457230039</v>
      </c>
      <c r="N17" s="60">
        <f t="shared" si="0"/>
        <v>6</v>
      </c>
    </row>
    <row r="18" spans="2:14">
      <c r="B18" s="35">
        <v>40725</v>
      </c>
      <c r="C18" s="37">
        <v>106.17540217955371</v>
      </c>
      <c r="D18" s="38">
        <v>100.23507287259051</v>
      </c>
      <c r="E18" s="38">
        <v>102.75324675324676</v>
      </c>
      <c r="F18" s="41">
        <v>102.88065843621399</v>
      </c>
      <c r="G18" s="38">
        <v>110.08820286659316</v>
      </c>
      <c r="H18" s="38">
        <v>106.56096227446692</v>
      </c>
      <c r="I18" s="38"/>
      <c r="J18" s="49">
        <v>100.66491857813683</v>
      </c>
      <c r="K18" s="100">
        <v>102.02771206488679</v>
      </c>
      <c r="L18" s="100"/>
      <c r="M18" s="123">
        <f ca="1">+VLOOKUP(YEAR(B18),'Irena Eólico'!$E$3:$G$23,3,FALSE)</f>
        <v>143.89508457230039</v>
      </c>
      <c r="N18" s="60">
        <f t="shared" si="0"/>
        <v>7</v>
      </c>
    </row>
    <row r="19" spans="2:14">
      <c r="B19" s="35">
        <v>40756</v>
      </c>
      <c r="C19" s="37">
        <v>105.44888427607681</v>
      </c>
      <c r="D19" s="38">
        <v>99.670897978373304</v>
      </c>
      <c r="E19" s="38">
        <v>102.85714285714286</v>
      </c>
      <c r="F19" s="41">
        <v>102.62345679012346</v>
      </c>
      <c r="G19" s="38">
        <v>110.25358324145535</v>
      </c>
      <c r="H19" s="38">
        <v>106.45161290322581</v>
      </c>
      <c r="I19" s="38"/>
      <c r="J19" s="49">
        <v>94.616777284593567</v>
      </c>
      <c r="K19" s="100">
        <v>102.1797904697533</v>
      </c>
      <c r="L19" s="100"/>
      <c r="M19" s="123">
        <f ca="1">+VLOOKUP(YEAR(B19),'Irena Eólico'!$E$3:$G$23,3,FALSE)</f>
        <v>143.89508457230039</v>
      </c>
      <c r="N19" s="60">
        <f t="shared" si="0"/>
        <v>8</v>
      </c>
    </row>
    <row r="20" spans="2:14">
      <c r="B20" s="35">
        <v>40787</v>
      </c>
      <c r="C20" s="37">
        <v>105.70835495588999</v>
      </c>
      <c r="D20" s="38">
        <v>100.23507287259051</v>
      </c>
      <c r="E20" s="38">
        <v>103.06493506493507</v>
      </c>
      <c r="F20" s="41">
        <v>102.46913580246914</v>
      </c>
      <c r="G20" s="38">
        <v>110.08820286659316</v>
      </c>
      <c r="H20" s="38">
        <v>104.70202296336795</v>
      </c>
      <c r="I20" s="38"/>
      <c r="J20" s="49">
        <v>87.014457990464223</v>
      </c>
      <c r="K20" s="100">
        <v>102.70361608651572</v>
      </c>
      <c r="L20" s="100"/>
      <c r="M20" s="123">
        <f ca="1">+VLOOKUP(YEAR(B20),'Irena Eólico'!$E$3:$G$23,3,FALSE)</f>
        <v>143.89508457230039</v>
      </c>
      <c r="N20" s="60">
        <f t="shared" si="0"/>
        <v>9</v>
      </c>
    </row>
    <row r="21" spans="2:14">
      <c r="B21" s="35">
        <v>40817</v>
      </c>
      <c r="C21" s="37">
        <v>104.35910742086145</v>
      </c>
      <c r="D21" s="38">
        <v>99.482839680300899</v>
      </c>
      <c r="E21" s="38">
        <v>103.11688311688312</v>
      </c>
      <c r="F21" s="41">
        <v>101.95473251028807</v>
      </c>
      <c r="G21" s="38">
        <v>109.04079382579934</v>
      </c>
      <c r="H21" s="38">
        <v>103.00710770913066</v>
      </c>
      <c r="I21" s="38"/>
      <c r="J21" s="49">
        <v>76.89128069381681</v>
      </c>
      <c r="K21" s="100">
        <v>103.19364650219669</v>
      </c>
      <c r="L21" s="100"/>
      <c r="M21" s="123">
        <f ca="1">+VLOOKUP(YEAR(B21),'Irena Eólico'!$E$3:$G$23,3,FALSE)</f>
        <v>143.89508457230039</v>
      </c>
      <c r="N21" s="60">
        <f t="shared" si="0"/>
        <v>10</v>
      </c>
    </row>
    <row r="22" spans="2:14">
      <c r="B22" s="35">
        <v>40848</v>
      </c>
      <c r="C22" s="37">
        <v>104.51478982874936</v>
      </c>
      <c r="D22" s="38">
        <v>98.824635637047493</v>
      </c>
      <c r="E22" s="38">
        <v>103.22077922077922</v>
      </c>
      <c r="F22" s="41">
        <v>102.16049382716049</v>
      </c>
      <c r="G22" s="38">
        <v>108.3792723263506</v>
      </c>
      <c r="H22" s="38">
        <v>99.781301257517768</v>
      </c>
      <c r="I22" s="38"/>
      <c r="J22" s="49">
        <v>79.028985684796851</v>
      </c>
      <c r="K22" s="100">
        <v>103.51470091247043</v>
      </c>
      <c r="L22" s="100"/>
      <c r="M22" s="123">
        <f ca="1">+VLOOKUP(YEAR(B22),'Irena Eólico'!$E$3:$G$23,3,FALSE)</f>
        <v>143.89508457230039</v>
      </c>
      <c r="N22" s="60">
        <f t="shared" si="0"/>
        <v>11</v>
      </c>
    </row>
    <row r="23" spans="2:14">
      <c r="B23" s="35">
        <v>40878</v>
      </c>
      <c r="C23" s="37">
        <v>103.68448365334717</v>
      </c>
      <c r="D23" s="38">
        <v>99.435825105782797</v>
      </c>
      <c r="E23" s="38">
        <v>103.79220779220779</v>
      </c>
      <c r="F23" s="41">
        <v>101.74897119341564</v>
      </c>
      <c r="G23" s="38">
        <v>108.10363836824696</v>
      </c>
      <c r="H23" s="38">
        <v>98.359759431383267</v>
      </c>
      <c r="I23" s="38"/>
      <c r="J23" s="49">
        <v>79.194092322562469</v>
      </c>
      <c r="K23" s="100">
        <v>104.15680973301791</v>
      </c>
      <c r="L23" s="100"/>
      <c r="M23" s="123">
        <f ca="1">+VLOOKUP(YEAR(B23),'Irena Eólico'!$E$3:$G$23,3,FALSE)</f>
        <v>143.89508457230039</v>
      </c>
      <c r="N23" s="60">
        <f t="shared" si="0"/>
        <v>12</v>
      </c>
    </row>
    <row r="24" spans="2:14">
      <c r="B24" s="35">
        <v>40909</v>
      </c>
      <c r="C24" s="37">
        <v>104.1515308770109</v>
      </c>
      <c r="D24" s="38">
        <v>97.555242125058768</v>
      </c>
      <c r="E24" s="38">
        <v>104.77922077922078</v>
      </c>
      <c r="F24" s="41">
        <v>101.74897119341564</v>
      </c>
      <c r="G24" s="38">
        <v>108.21389195148842</v>
      </c>
      <c r="H24" s="38">
        <v>96.992892290869321</v>
      </c>
      <c r="I24" s="38"/>
      <c r="J24" s="49">
        <v>84.174391474667715</v>
      </c>
      <c r="K24" s="100">
        <v>104.24129773572153</v>
      </c>
      <c r="L24" s="100"/>
      <c r="M24" s="123">
        <f ca="1">+VLOOKUP(YEAR(B24),'Irena Eólico'!$E$3:$G$23,3,FALSE)</f>
        <v>134.34482889406223</v>
      </c>
      <c r="N24" s="60">
        <f t="shared" si="0"/>
        <v>13</v>
      </c>
    </row>
    <row r="25" spans="2:14">
      <c r="B25" s="35">
        <v>40940</v>
      </c>
      <c r="C25" s="37">
        <v>104.61857810067463</v>
      </c>
      <c r="D25" s="38">
        <v>97.93135872120358</v>
      </c>
      <c r="E25" s="38">
        <v>104.77922077922078</v>
      </c>
      <c r="F25" s="41">
        <v>102.46913580246914</v>
      </c>
      <c r="G25" s="38">
        <v>109.26130099228224</v>
      </c>
      <c r="H25" s="38">
        <v>98.742482230727177</v>
      </c>
      <c r="I25" s="38"/>
      <c r="J25" s="49">
        <v>88.143097394891853</v>
      </c>
      <c r="K25" s="100">
        <v>104.6468401486989</v>
      </c>
      <c r="L25" s="100"/>
      <c r="M25" s="123">
        <f ca="1">+VLOOKUP(YEAR(B25),'Irena Eólico'!$E$3:$G$23,3,FALSE)</f>
        <v>134.34482889406223</v>
      </c>
      <c r="N25" s="60">
        <f t="shared" si="0"/>
        <v>14</v>
      </c>
    </row>
    <row r="26" spans="2:14">
      <c r="B26" s="35">
        <v>40969</v>
      </c>
      <c r="C26" s="37">
        <v>105.96782563570318</v>
      </c>
      <c r="D26" s="38">
        <v>98.213446168312188</v>
      </c>
      <c r="E26" s="38">
        <v>104.83116883116882</v>
      </c>
      <c r="F26" s="41">
        <v>102.05761316872427</v>
      </c>
      <c r="G26" s="38">
        <v>108.21389195148842</v>
      </c>
      <c r="H26" s="38">
        <v>100.10934937124111</v>
      </c>
      <c r="I26" s="38"/>
      <c r="J26" s="49">
        <v>88.502621499123208</v>
      </c>
      <c r="K26" s="100">
        <v>104.81581615410612</v>
      </c>
      <c r="L26" s="100"/>
      <c r="M26" s="123">
        <f ca="1">+VLOOKUP(YEAR(B26),'Irena Eólico'!$E$3:$G$23,3,FALSE)</f>
        <v>134.34482889406223</v>
      </c>
      <c r="N26" s="60">
        <f t="shared" si="0"/>
        <v>15</v>
      </c>
    </row>
    <row r="27" spans="2:14">
      <c r="B27" s="35">
        <v>41000</v>
      </c>
      <c r="C27" s="37">
        <v>105.70835495588999</v>
      </c>
      <c r="D27" s="38">
        <v>98.307475317348377</v>
      </c>
      <c r="E27" s="38">
        <v>104.67532467532467</v>
      </c>
      <c r="F27" s="41">
        <v>102.41769547325103</v>
      </c>
      <c r="G27" s="38">
        <v>108.21389195148842</v>
      </c>
      <c r="H27" s="38">
        <v>99.507927829414982</v>
      </c>
      <c r="I27" s="38"/>
      <c r="J27" s="49">
        <v>86.436697411001191</v>
      </c>
      <c r="K27" s="100">
        <v>104.86650895572829</v>
      </c>
      <c r="L27" s="100"/>
      <c r="M27" s="123">
        <f ca="1">+VLOOKUP(YEAR(B27),'Irena Eólico'!$E$3:$G$23,3,FALSE)</f>
        <v>134.34482889406223</v>
      </c>
      <c r="N27" s="60">
        <f t="shared" si="0"/>
        <v>16</v>
      </c>
    </row>
    <row r="28" spans="2:14">
      <c r="B28" s="35">
        <v>41030</v>
      </c>
      <c r="C28" s="37">
        <v>104.77426050856253</v>
      </c>
      <c r="D28" s="38">
        <v>99.106723084156087</v>
      </c>
      <c r="E28" s="38">
        <v>104.62337662337663</v>
      </c>
      <c r="F28" s="41">
        <v>102.41769547325103</v>
      </c>
      <c r="G28" s="38">
        <v>107.60749724366042</v>
      </c>
      <c r="H28" s="38">
        <v>97.484964461454339</v>
      </c>
      <c r="I28" s="38"/>
      <c r="J28" s="49">
        <v>82.881750837256106</v>
      </c>
      <c r="K28" s="100">
        <v>104.90030415680974</v>
      </c>
      <c r="L28" s="100"/>
      <c r="M28" s="123">
        <f ca="1">+VLOOKUP(YEAR(B28),'Irena Eólico'!$E$3:$G$23,3,FALSE)</f>
        <v>134.34482889406223</v>
      </c>
      <c r="N28" s="60">
        <f t="shared" si="0"/>
        <v>17</v>
      </c>
    </row>
    <row r="29" spans="2:14">
      <c r="B29" s="35">
        <v>41061</v>
      </c>
      <c r="C29" s="37">
        <v>103.68448365334717</v>
      </c>
      <c r="D29" s="38">
        <v>100.0940291490362</v>
      </c>
      <c r="E29" s="38">
        <v>104.51948051948052</v>
      </c>
      <c r="F29" s="41">
        <v>102.16049382716049</v>
      </c>
      <c r="G29" s="38">
        <v>104.68577728776185</v>
      </c>
      <c r="H29" s="38">
        <v>96.883542919628212</v>
      </c>
      <c r="I29" s="38"/>
      <c r="J29" s="49">
        <v>77.651088063304073</v>
      </c>
      <c r="K29" s="100">
        <v>104.59614734707672</v>
      </c>
      <c r="L29" s="100"/>
      <c r="M29" s="123">
        <f ca="1">+VLOOKUP(YEAR(B29),'Irena Eólico'!$E$3:$G$23,3,FALSE)</f>
        <v>134.34482889406223</v>
      </c>
      <c r="N29" s="60">
        <f t="shared" si="0"/>
        <v>18</v>
      </c>
    </row>
    <row r="30" spans="2:14">
      <c r="B30" s="35">
        <v>41091</v>
      </c>
      <c r="C30" s="37">
        <v>103.84016606123508</v>
      </c>
      <c r="D30" s="38">
        <v>100.18805829807241</v>
      </c>
      <c r="E30" s="38">
        <v>104.41558441558442</v>
      </c>
      <c r="F30" s="41">
        <v>102.36625514403292</v>
      </c>
      <c r="G30" s="38">
        <v>102.53583241455347</v>
      </c>
      <c r="H30" s="38">
        <v>96.446145434663748</v>
      </c>
      <c r="I30" s="38"/>
      <c r="J30" s="49">
        <v>79.422608358183822</v>
      </c>
      <c r="K30" s="100">
        <v>104.57924974653598</v>
      </c>
      <c r="L30" s="100"/>
      <c r="M30" s="123">
        <f ca="1">+VLOOKUP(YEAR(B30),'Irena Eólico'!$E$3:$G$23,3,FALSE)</f>
        <v>134.34482889406223</v>
      </c>
      <c r="N30" s="60">
        <f t="shared" si="0"/>
        <v>19</v>
      </c>
    </row>
    <row r="31" spans="2:14">
      <c r="B31" s="35">
        <v>41122</v>
      </c>
      <c r="C31" s="37">
        <v>105.18941359626363</v>
      </c>
      <c r="D31" s="38">
        <v>99.764927127409507</v>
      </c>
      <c r="E31" s="38">
        <v>104.25974025974025</v>
      </c>
      <c r="F31" s="41">
        <v>102.41769547325103</v>
      </c>
      <c r="G31" s="38">
        <v>99.614112458654901</v>
      </c>
      <c r="H31" s="38">
        <v>95.790049207217052</v>
      </c>
      <c r="I31" s="38"/>
      <c r="J31" s="49">
        <v>78.408219930772091</v>
      </c>
      <c r="K31" s="100">
        <v>104.81581615410612</v>
      </c>
      <c r="L31" s="100"/>
      <c r="M31" s="123">
        <f ca="1">+VLOOKUP(YEAR(B31),'Irena Eólico'!$E$3:$G$23,3,FALSE)</f>
        <v>134.34482889406223</v>
      </c>
      <c r="N31" s="60">
        <f t="shared" si="0"/>
        <v>20</v>
      </c>
    </row>
    <row r="32" spans="2:14">
      <c r="B32" s="35">
        <v>41153</v>
      </c>
      <c r="C32" s="37">
        <v>106.07161390762845</v>
      </c>
      <c r="D32" s="38">
        <v>99.20075223319229</v>
      </c>
      <c r="E32" s="38">
        <v>104.36363636363636</v>
      </c>
      <c r="F32" s="41">
        <v>102.46913580246914</v>
      </c>
      <c r="G32" s="38">
        <v>101.26791620727673</v>
      </c>
      <c r="H32" s="38">
        <v>97.430289775833785</v>
      </c>
      <c r="I32" s="38"/>
      <c r="J32" s="49">
        <v>84.435203635979079</v>
      </c>
      <c r="K32" s="100">
        <v>105.61000337952011</v>
      </c>
      <c r="L32" s="100"/>
      <c r="M32" s="123">
        <f ca="1">+VLOOKUP(YEAR(B32),'Irena Eólico'!$E$3:$G$23,3,FALSE)</f>
        <v>134.34482889406223</v>
      </c>
      <c r="N32" s="60">
        <f t="shared" si="0"/>
        <v>21</v>
      </c>
    </row>
    <row r="33" spans="2:14">
      <c r="B33" s="35">
        <v>41183</v>
      </c>
      <c r="C33" s="37">
        <v>105.60456668396472</v>
      </c>
      <c r="D33" s="38">
        <v>100</v>
      </c>
      <c r="E33" s="38">
        <v>104.15584415584415</v>
      </c>
      <c r="F33" s="41">
        <v>102.46913580246914</v>
      </c>
      <c r="G33" s="38">
        <v>98.952590959206177</v>
      </c>
      <c r="H33" s="38">
        <v>98.414434117003822</v>
      </c>
      <c r="I33" s="38"/>
      <c r="J33" s="49">
        <v>84.447201150296891</v>
      </c>
      <c r="K33" s="100">
        <v>106.20141939844542</v>
      </c>
      <c r="L33" s="100"/>
      <c r="M33" s="123">
        <f ca="1">+VLOOKUP(YEAR(B33),'Irena Eólico'!$E$3:$G$23,3,FALSE)</f>
        <v>134.34482889406223</v>
      </c>
      <c r="N33" s="60">
        <f t="shared" si="0"/>
        <v>22</v>
      </c>
    </row>
    <row r="34" spans="2:14">
      <c r="B34" s="35">
        <v>41214</v>
      </c>
      <c r="C34" s="37">
        <v>104.72236637259991</v>
      </c>
      <c r="D34" s="38">
        <v>100.42313117066291</v>
      </c>
      <c r="E34" s="38">
        <v>104.1038961038961</v>
      </c>
      <c r="F34" s="41">
        <v>102.52057613168724</v>
      </c>
      <c r="G34" s="38">
        <v>97.794928335170894</v>
      </c>
      <c r="H34" s="38">
        <v>97.758337889557126</v>
      </c>
      <c r="I34" s="38"/>
      <c r="J34" s="49">
        <v>80.519528982093988</v>
      </c>
      <c r="K34" s="100">
        <v>105.72828658330518</v>
      </c>
      <c r="L34" s="100"/>
      <c r="M34" s="123">
        <f ca="1">+VLOOKUP(YEAR(B34),'Irena Eólico'!$E$3:$G$23,3,FALSE)</f>
        <v>134.34482889406223</v>
      </c>
      <c r="N34" s="60">
        <f t="shared" si="0"/>
        <v>23</v>
      </c>
    </row>
    <row r="35" spans="2:14">
      <c r="B35" s="35">
        <v>41244</v>
      </c>
      <c r="C35" s="37">
        <v>104.566683964712</v>
      </c>
      <c r="D35" s="38">
        <v>100.32910202162671</v>
      </c>
      <c r="E35" s="38">
        <v>104.41558441558442</v>
      </c>
      <c r="F35" s="41">
        <v>102.52057613168724</v>
      </c>
      <c r="G35" s="38">
        <v>98.732083792723259</v>
      </c>
      <c r="H35" s="38">
        <v>98.031711317659926</v>
      </c>
      <c r="I35" s="38"/>
      <c r="J35" s="49">
        <v>83.328052737242743</v>
      </c>
      <c r="K35" s="100">
        <v>105.6944913822237</v>
      </c>
      <c r="L35" s="100"/>
      <c r="M35" s="123">
        <f ca="1">+VLOOKUP(YEAR(B35),'Irena Eólico'!$E$3:$G$23,3,FALSE)</f>
        <v>134.34482889406223</v>
      </c>
      <c r="N35" s="60">
        <f t="shared" si="0"/>
        <v>24</v>
      </c>
    </row>
    <row r="36" spans="2:14">
      <c r="B36" s="35">
        <v>41275</v>
      </c>
      <c r="C36" s="37">
        <v>105.08562532433835</v>
      </c>
      <c r="D36" s="38">
        <v>100.18805829807241</v>
      </c>
      <c r="E36" s="38">
        <v>105.2987012987013</v>
      </c>
      <c r="F36" s="41">
        <v>103.49794238683127</v>
      </c>
      <c r="G36" s="38">
        <v>98.732083792723259</v>
      </c>
      <c r="H36" s="38">
        <v>97.977036632039358</v>
      </c>
      <c r="I36" s="38"/>
      <c r="J36" s="49">
        <v>84.235301390373905</v>
      </c>
      <c r="K36" s="100">
        <v>105.89726258871241</v>
      </c>
      <c r="L36" s="100"/>
      <c r="M36" s="123">
        <f ca="1">+VLOOKUP(YEAR(B36),'Irena Eólico'!$E$3:$G$23,3,FALSE)</f>
        <v>130.62719759499984</v>
      </c>
      <c r="N36" s="60">
        <f t="shared" si="0"/>
        <v>25</v>
      </c>
    </row>
    <row r="37" spans="2:14">
      <c r="B37" s="35">
        <v>41306</v>
      </c>
      <c r="C37" s="37">
        <v>106.01971977166581</v>
      </c>
      <c r="D37" s="38">
        <v>100</v>
      </c>
      <c r="E37" s="38">
        <v>105.2987012987013</v>
      </c>
      <c r="F37" s="41">
        <v>103.49794238683127</v>
      </c>
      <c r="G37" s="38">
        <v>97.905181918412339</v>
      </c>
      <c r="H37" s="38">
        <v>98.19573537452159</v>
      </c>
      <c r="I37" s="38"/>
      <c r="J37" s="49">
        <v>84.457177956510705</v>
      </c>
      <c r="K37" s="100">
        <v>106.01554579249748</v>
      </c>
      <c r="L37" s="100"/>
      <c r="M37" s="123">
        <f ca="1">+VLOOKUP(YEAR(B37),'Irena Eólico'!$E$3:$G$23,3,FALSE)</f>
        <v>130.62719759499984</v>
      </c>
      <c r="N37" s="60">
        <f t="shared" si="0"/>
        <v>26</v>
      </c>
    </row>
    <row r="38" spans="2:14">
      <c r="B38" s="35">
        <v>41334</v>
      </c>
      <c r="C38" s="37">
        <v>105.8640373637779</v>
      </c>
      <c r="D38" s="38">
        <v>100.37611659614481</v>
      </c>
      <c r="E38" s="38">
        <v>105.40259740259741</v>
      </c>
      <c r="F38" s="41">
        <v>103.49794238683127</v>
      </c>
      <c r="G38" s="38">
        <v>97.519294377067254</v>
      </c>
      <c r="H38" s="38">
        <v>98.250410060142144</v>
      </c>
      <c r="I38" s="38"/>
      <c r="J38" s="49">
        <v>80.191927841428907</v>
      </c>
      <c r="K38" s="100">
        <v>106.42108820547482</v>
      </c>
      <c r="L38" s="100"/>
      <c r="M38" s="123">
        <f ca="1">+VLOOKUP(YEAR(B38),'Irena Eólico'!$E$3:$G$23,3,FALSE)</f>
        <v>130.62719759499984</v>
      </c>
      <c r="N38" s="60">
        <f t="shared" si="0"/>
        <v>27</v>
      </c>
    </row>
    <row r="39" spans="2:14">
      <c r="B39" s="35">
        <v>41365</v>
      </c>
      <c r="C39" s="37">
        <v>105.60456668396472</v>
      </c>
      <c r="D39" s="38">
        <v>100.42313117066291</v>
      </c>
      <c r="E39" s="38">
        <v>105.40259740259741</v>
      </c>
      <c r="F39" s="41">
        <v>103.49794238683127</v>
      </c>
      <c r="G39" s="38">
        <v>97.905181918412339</v>
      </c>
      <c r="H39" s="38">
        <v>96.227446692181516</v>
      </c>
      <c r="I39" s="38"/>
      <c r="J39" s="49">
        <v>75.382825614580412</v>
      </c>
      <c r="K39" s="100">
        <v>105.91416018925312</v>
      </c>
      <c r="L39" s="100"/>
      <c r="M39" s="123">
        <f ca="1">+VLOOKUP(YEAR(B39),'Irena Eólico'!$E$3:$G$23,3,FALSE)</f>
        <v>130.62719759499984</v>
      </c>
      <c r="N39" s="60">
        <f t="shared" si="0"/>
        <v>28</v>
      </c>
    </row>
    <row r="40" spans="2:14">
      <c r="B40" s="35">
        <v>41395</v>
      </c>
      <c r="C40" s="37">
        <v>105.91593149974054</v>
      </c>
      <c r="D40" s="38">
        <v>100.75223319228961</v>
      </c>
      <c r="E40" s="38">
        <v>105.40259740259741</v>
      </c>
      <c r="F40" s="41">
        <v>103.49794238683127</v>
      </c>
      <c r="G40" s="38">
        <v>96.416758544652694</v>
      </c>
      <c r="H40" s="38">
        <v>95.735374521596498</v>
      </c>
      <c r="I40" s="38"/>
      <c r="J40" s="49">
        <v>75.652924584216422</v>
      </c>
      <c r="K40" s="100">
        <v>105.89726258871241</v>
      </c>
      <c r="L40" s="100"/>
      <c r="M40" s="123">
        <f ca="1">+VLOOKUP(YEAR(B40),'Irena Eólico'!$E$3:$G$23,3,FALSE)</f>
        <v>130.62719759499984</v>
      </c>
      <c r="N40" s="60">
        <f t="shared" si="0"/>
        <v>29</v>
      </c>
    </row>
    <row r="41" spans="2:14">
      <c r="B41" s="35">
        <v>41426</v>
      </c>
      <c r="C41" s="37">
        <v>106.01971977166581</v>
      </c>
      <c r="D41" s="38">
        <v>100.61118946873532</v>
      </c>
      <c r="E41" s="38">
        <v>105.40259740259741</v>
      </c>
      <c r="F41" s="41">
        <v>103.49794238683127</v>
      </c>
      <c r="G41" s="38">
        <v>96.527012127894153</v>
      </c>
      <c r="H41" s="38">
        <v>95.243302351011479</v>
      </c>
      <c r="I41" s="38"/>
      <c r="J41" s="49">
        <v>73.297088729926514</v>
      </c>
      <c r="K41" s="100">
        <v>106.57316661034133</v>
      </c>
      <c r="L41" s="100"/>
      <c r="M41" s="123">
        <f ca="1">+VLOOKUP(YEAR(B41),'Irena Eólico'!$E$3:$G$23,3,FALSE)</f>
        <v>130.62719759499984</v>
      </c>
      <c r="N41" s="60">
        <f t="shared" si="0"/>
        <v>30</v>
      </c>
    </row>
    <row r="42" spans="2:14">
      <c r="B42" s="35">
        <v>41456</v>
      </c>
      <c r="C42" s="37">
        <v>106.07161390762845</v>
      </c>
      <c r="D42" s="38">
        <v>101.31640808650683</v>
      </c>
      <c r="E42" s="38">
        <v>105.45454545454545</v>
      </c>
      <c r="F42" s="41">
        <v>103.49794238683127</v>
      </c>
      <c r="G42" s="38">
        <v>96.802646085997793</v>
      </c>
      <c r="H42" s="38">
        <v>94.204483324220888</v>
      </c>
      <c r="I42" s="38"/>
      <c r="J42" s="49">
        <v>72.134723918467031</v>
      </c>
      <c r="K42" s="100">
        <v>106.86042581953363</v>
      </c>
      <c r="L42" s="100"/>
      <c r="M42" s="123">
        <f ca="1">+VLOOKUP(YEAR(B42),'Irena Eólico'!$E$3:$G$23,3,FALSE)</f>
        <v>130.62719759499984</v>
      </c>
      <c r="N42" s="60">
        <f t="shared" si="0"/>
        <v>31</v>
      </c>
    </row>
    <row r="43" spans="2:14">
      <c r="B43" s="35">
        <v>41487</v>
      </c>
      <c r="C43" s="37">
        <v>105.96782563570318</v>
      </c>
      <c r="D43" s="38">
        <v>100.94029149036201</v>
      </c>
      <c r="E43" s="38">
        <v>105.45454545454545</v>
      </c>
      <c r="F43" s="41">
        <v>103.44650205761316</v>
      </c>
      <c r="G43" s="38">
        <v>96.637265711135612</v>
      </c>
      <c r="H43" s="38">
        <v>94.149808638600319</v>
      </c>
      <c r="I43" s="38"/>
      <c r="J43" s="49">
        <v>75.162068534814836</v>
      </c>
      <c r="K43" s="100">
        <v>107.11388982764447</v>
      </c>
      <c r="L43" s="100"/>
      <c r="M43" s="123">
        <f ca="1">+VLOOKUP(YEAR(B43),'Irena Eólico'!$E$3:$G$23,3,FALSE)</f>
        <v>130.62719759499984</v>
      </c>
      <c r="N43" s="60">
        <f t="shared" si="0"/>
        <v>32</v>
      </c>
    </row>
    <row r="44" spans="2:14">
      <c r="B44" s="35">
        <v>41518</v>
      </c>
      <c r="C44" s="37">
        <v>105.81214322781527</v>
      </c>
      <c r="D44" s="38">
        <v>101.50446638457923</v>
      </c>
      <c r="E44" s="38">
        <v>105.87012987012987</v>
      </c>
      <c r="F44" s="41">
        <v>103.44650205761316</v>
      </c>
      <c r="G44" s="38">
        <v>96.085997794928332</v>
      </c>
      <c r="H44" s="38">
        <v>94.313832695461997</v>
      </c>
      <c r="I44" s="38"/>
      <c r="J44" s="49">
        <v>74.944050324221564</v>
      </c>
      <c r="K44" s="100">
        <v>107.68840824602906</v>
      </c>
      <c r="L44" s="100"/>
      <c r="M44" s="123">
        <f ca="1">+VLOOKUP(YEAR(B44),'Irena Eólico'!$E$3:$G$23,3,FALSE)</f>
        <v>130.62719759499984</v>
      </c>
      <c r="N44" s="60">
        <f t="shared" si="0"/>
        <v>33</v>
      </c>
    </row>
    <row r="45" spans="2:14">
      <c r="B45" s="35">
        <v>41548</v>
      </c>
      <c r="C45" s="37">
        <v>105.08562532433835</v>
      </c>
      <c r="D45" s="38">
        <v>101.55148095909732</v>
      </c>
      <c r="E45" s="38">
        <v>105.87012987012987</v>
      </c>
      <c r="F45" s="41">
        <v>103.60082304526749</v>
      </c>
      <c r="G45" s="38">
        <v>97.353914002205073</v>
      </c>
      <c r="H45" s="38">
        <v>93.71241115363587</v>
      </c>
      <c r="I45" s="38"/>
      <c r="J45" s="49">
        <v>75.229850266233569</v>
      </c>
      <c r="K45" s="100">
        <v>107.84048665089558</v>
      </c>
      <c r="L45" s="100"/>
      <c r="M45" s="123">
        <f ca="1">+VLOOKUP(YEAR(B45),'Irena Eólico'!$E$3:$G$23,3,FALSE)</f>
        <v>130.62719759499984</v>
      </c>
      <c r="N45" s="60">
        <f t="shared" si="0"/>
        <v>34</v>
      </c>
    </row>
    <row r="46" spans="2:14">
      <c r="B46" s="35">
        <v>41579</v>
      </c>
      <c r="C46" s="37">
        <v>104.41100155682409</v>
      </c>
      <c r="D46" s="38">
        <v>102.58580159849554</v>
      </c>
      <c r="E46" s="38">
        <v>105.87012987012987</v>
      </c>
      <c r="F46" s="41">
        <v>104.4753086419753</v>
      </c>
      <c r="G46" s="38">
        <v>98.6218302094818</v>
      </c>
      <c r="H46" s="38">
        <v>93.603061782394747</v>
      </c>
      <c r="I46" s="38"/>
      <c r="J46" s="49">
        <v>73.94962959082703</v>
      </c>
      <c r="K46" s="100">
        <v>108.24602906387292</v>
      </c>
      <c r="L46" s="100"/>
      <c r="M46" s="123">
        <f ca="1">+VLOOKUP(YEAR(B46),'Irena Eólico'!$E$3:$G$23,3,FALSE)</f>
        <v>130.62719759499984</v>
      </c>
      <c r="N46" s="60">
        <f t="shared" si="0"/>
        <v>35</v>
      </c>
    </row>
    <row r="47" spans="2:14">
      <c r="B47" s="35">
        <v>41609</v>
      </c>
      <c r="C47" s="37">
        <v>104.82615464452518</v>
      </c>
      <c r="D47" s="38">
        <v>102.44475787494123</v>
      </c>
      <c r="E47" s="38">
        <v>105.87012987012987</v>
      </c>
      <c r="F47" s="41">
        <v>104.4753086419753</v>
      </c>
      <c r="G47" s="38">
        <v>99.228224917309817</v>
      </c>
      <c r="H47" s="38">
        <v>93.493712411153638</v>
      </c>
      <c r="I47" s="38"/>
      <c r="J47" s="49">
        <v>75.378565933734009</v>
      </c>
      <c r="K47" s="100">
        <v>108.8881378844204</v>
      </c>
      <c r="L47" s="100"/>
      <c r="M47" s="123">
        <f ca="1">+VLOOKUP(YEAR(B47),'Irena Eólico'!$E$3:$G$23,3,FALSE)</f>
        <v>130.62719759499984</v>
      </c>
      <c r="N47" s="60">
        <f t="shared" si="0"/>
        <v>36</v>
      </c>
    </row>
    <row r="48" spans="2:14">
      <c r="B48" s="35">
        <v>41640</v>
      </c>
      <c r="C48" s="37">
        <v>105.76024909185263</v>
      </c>
      <c r="D48" s="38">
        <v>102.02162670427833</v>
      </c>
      <c r="E48" s="38">
        <v>106.8051948051948</v>
      </c>
      <c r="F48" s="41">
        <v>104.68106995884773</v>
      </c>
      <c r="G48" s="38">
        <v>100</v>
      </c>
      <c r="H48" s="38">
        <v>94.149808638600319</v>
      </c>
      <c r="I48" s="38"/>
      <c r="J48" s="49">
        <v>76.34067645984895</v>
      </c>
      <c r="K48" s="100">
        <v>109.09090909090911</v>
      </c>
      <c r="L48" s="100"/>
      <c r="M48" s="123">
        <f ca="1">+VLOOKUP(YEAR(B48),'Irena Eólico'!$E$3:$G$23,3,FALSE)</f>
        <v>117.09133345919074</v>
      </c>
      <c r="N48" s="60">
        <f t="shared" si="0"/>
        <v>37</v>
      </c>
    </row>
    <row r="49" spans="2:18">
      <c r="B49" s="35">
        <v>41671</v>
      </c>
      <c r="C49" s="37">
        <v>106.74623767514271</v>
      </c>
      <c r="D49" s="38">
        <v>102.16267042783264</v>
      </c>
      <c r="E49" s="38">
        <v>106.85714285714286</v>
      </c>
      <c r="F49" s="41">
        <v>104.78395061728395</v>
      </c>
      <c r="G49" s="38">
        <v>100.38588754134508</v>
      </c>
      <c r="H49" s="38">
        <v>95.735374521596498</v>
      </c>
      <c r="I49" s="38"/>
      <c r="J49" s="49">
        <v>74.846950723307884</v>
      </c>
      <c r="K49" s="100">
        <v>109.61473470767152</v>
      </c>
      <c r="L49" s="100"/>
      <c r="M49" s="123">
        <f ca="1">+VLOOKUP(YEAR(B49),'Irena Eólico'!$E$3:$G$23,3,FALSE)</f>
        <v>117.09133345919074</v>
      </c>
      <c r="N49" s="60">
        <f t="shared" si="0"/>
        <v>38</v>
      </c>
    </row>
    <row r="50" spans="2:18">
      <c r="B50" s="35">
        <v>41699</v>
      </c>
      <c r="C50" s="37">
        <v>107.42086144265699</v>
      </c>
      <c r="D50" s="38">
        <v>103.47907851433945</v>
      </c>
      <c r="E50" s="38">
        <v>106.90909090909091</v>
      </c>
      <c r="F50" s="41">
        <v>102.9320987654321</v>
      </c>
      <c r="G50" s="38">
        <v>99.558985667034179</v>
      </c>
      <c r="H50" s="38">
        <v>95.243302351011479</v>
      </c>
      <c r="I50" s="38"/>
      <c r="J50" s="49">
        <v>69.77859235079606</v>
      </c>
      <c r="K50" s="100">
        <v>110.52720513687055</v>
      </c>
      <c r="L50" s="100"/>
      <c r="M50" s="123">
        <f ca="1">+VLOOKUP(YEAR(B50),'Irena Eólico'!$E$3:$G$23,3,FALSE)</f>
        <v>117.09133345919074</v>
      </c>
      <c r="N50" s="60">
        <f t="shared" si="0"/>
        <v>39</v>
      </c>
    </row>
    <row r="51" spans="2:18">
      <c r="B51" s="35">
        <v>41730</v>
      </c>
      <c r="C51" s="37">
        <v>108.09548521017126</v>
      </c>
      <c r="D51" s="38">
        <v>103.33803479078514</v>
      </c>
      <c r="E51" s="38">
        <v>106.90909090909091</v>
      </c>
      <c r="F51" s="41">
        <v>103.24074074074073</v>
      </c>
      <c r="G51" s="38">
        <v>100.38588754134508</v>
      </c>
      <c r="H51" s="38">
        <v>95.844723892837607</v>
      </c>
      <c r="I51" s="38"/>
      <c r="J51" s="49">
        <v>69.809902765215824</v>
      </c>
      <c r="K51" s="100">
        <v>111.2200067590402</v>
      </c>
      <c r="L51" s="100"/>
      <c r="M51" s="123">
        <f ca="1">+VLOOKUP(YEAR(B51),'Irena Eólico'!$E$3:$G$23,3,FALSE)</f>
        <v>117.09133345919074</v>
      </c>
      <c r="N51" s="60">
        <f t="shared" si="0"/>
        <v>40</v>
      </c>
    </row>
    <row r="52" spans="2:18">
      <c r="B52" s="35">
        <v>41760</v>
      </c>
      <c r="C52" s="37">
        <v>107.93980280228335</v>
      </c>
      <c r="D52" s="38">
        <v>103.14997649271275</v>
      </c>
      <c r="E52" s="38">
        <v>107.11688311688312</v>
      </c>
      <c r="F52" s="41">
        <v>102.88065843621399</v>
      </c>
      <c r="G52" s="38">
        <v>101.04740904079382</v>
      </c>
      <c r="H52" s="38">
        <v>96.282121377802071</v>
      </c>
      <c r="I52" s="38"/>
      <c r="J52" s="49">
        <v>72.039461964992881</v>
      </c>
      <c r="K52" s="100">
        <v>111.59175397093615</v>
      </c>
      <c r="L52" s="100"/>
      <c r="M52" s="123">
        <f ca="1">+VLOOKUP(YEAR(B52),'Irena Eólico'!$E$3:$G$23,3,FALSE)</f>
        <v>117.09133345919074</v>
      </c>
      <c r="N52" s="60">
        <f t="shared" si="0"/>
        <v>41</v>
      </c>
    </row>
    <row r="53" spans="2:18">
      <c r="B53" s="35">
        <v>41791</v>
      </c>
      <c r="C53" s="37">
        <v>108.09548521017126</v>
      </c>
      <c r="D53" s="38">
        <v>103.33803479078514</v>
      </c>
      <c r="E53" s="38">
        <v>107.11688311688312</v>
      </c>
      <c r="F53" s="41">
        <v>102.41769547325103</v>
      </c>
      <c r="G53" s="38">
        <v>101.26791620727673</v>
      </c>
      <c r="H53" s="38">
        <v>96.391470749043194</v>
      </c>
      <c r="I53" s="38"/>
      <c r="J53" s="49">
        <v>71.225496802000606</v>
      </c>
      <c r="K53" s="100">
        <v>111.65934437309902</v>
      </c>
      <c r="L53" s="100"/>
      <c r="M53" s="123">
        <f ca="1">+VLOOKUP(YEAR(B53),'Irena Eólico'!$E$3:$G$23,3,FALSE)</f>
        <v>117.09133345919074</v>
      </c>
      <c r="N53" s="60">
        <f t="shared" si="0"/>
        <v>42</v>
      </c>
    </row>
    <row r="54" spans="2:18">
      <c r="B54" s="35">
        <v>41821</v>
      </c>
      <c r="C54" s="37">
        <v>107.93980280228335</v>
      </c>
      <c r="D54" s="38">
        <v>103.14997649271275</v>
      </c>
      <c r="E54" s="38">
        <v>107.06493506493507</v>
      </c>
      <c r="F54" s="41">
        <v>102.82921810699588</v>
      </c>
      <c r="G54" s="38">
        <v>101.76405733186328</v>
      </c>
      <c r="H54" s="38">
        <v>98.031711317659926</v>
      </c>
      <c r="I54" s="38"/>
      <c r="J54" s="49">
        <v>74.348293473281799</v>
      </c>
      <c r="K54" s="100">
        <v>111.91280838120987</v>
      </c>
      <c r="L54" s="100"/>
      <c r="M54" s="123">
        <f ca="1">+VLOOKUP(YEAR(B54),'Irena Eólico'!$E$3:$G$23,3,FALSE)</f>
        <v>117.09133345919074</v>
      </c>
      <c r="N54" s="60">
        <f t="shared" si="0"/>
        <v>43</v>
      </c>
    </row>
    <row r="55" spans="2:18">
      <c r="B55" s="35">
        <v>41852</v>
      </c>
      <c r="C55" s="37">
        <v>107.42086144265699</v>
      </c>
      <c r="D55" s="38">
        <v>103.80818053596616</v>
      </c>
      <c r="E55" s="38">
        <v>107.11688311688312</v>
      </c>
      <c r="F55" s="41">
        <v>102.57201646090535</v>
      </c>
      <c r="G55" s="38">
        <v>102.09481808158765</v>
      </c>
      <c r="H55" s="38">
        <v>100.49207217058502</v>
      </c>
      <c r="I55" s="38"/>
      <c r="J55" s="49">
        <v>73.260462515442228</v>
      </c>
      <c r="K55" s="100">
        <v>112.26765799256506</v>
      </c>
      <c r="L55" s="100"/>
      <c r="M55" s="123">
        <f ca="1">+VLOOKUP(YEAR(B55),'Irena Eólico'!$E$3:$G$23,3,FALSE)</f>
        <v>117.09133345919074</v>
      </c>
      <c r="N55" s="60">
        <f t="shared" si="0"/>
        <v>44</v>
      </c>
      <c r="R55" s="1"/>
    </row>
    <row r="56" spans="2:18">
      <c r="B56" s="35">
        <v>41883</v>
      </c>
      <c r="C56" s="37">
        <v>107.10949662688117</v>
      </c>
      <c r="D56" s="38">
        <v>104.60742830277387</v>
      </c>
      <c r="E56" s="38">
        <v>107.11688311688312</v>
      </c>
      <c r="F56" s="41">
        <v>102.57201646090535</v>
      </c>
      <c r="G56" s="38">
        <v>102.20507166482911</v>
      </c>
      <c r="H56" s="38">
        <v>101.20284308365227</v>
      </c>
      <c r="I56" s="38"/>
      <c r="J56" s="49">
        <v>71.917571725632612</v>
      </c>
      <c r="K56" s="100">
        <v>113.21392362284554</v>
      </c>
      <c r="L56" s="100"/>
      <c r="M56" s="123">
        <f ca="1">+VLOOKUP(YEAR(B56),'Irena Eólico'!$E$3:$G$23,3,FALSE)</f>
        <v>117.09133345919074</v>
      </c>
      <c r="N56" s="60">
        <f t="shared" si="0"/>
        <v>45</v>
      </c>
      <c r="R56" s="1"/>
    </row>
    <row r="57" spans="2:18">
      <c r="B57" s="35">
        <v>41913</v>
      </c>
      <c r="C57" s="37">
        <v>105.55267254800208</v>
      </c>
      <c r="D57" s="38">
        <v>104.93653032440056</v>
      </c>
      <c r="E57" s="38">
        <v>107.11688311688312</v>
      </c>
      <c r="F57" s="41">
        <v>102.62345679012346</v>
      </c>
      <c r="G57" s="38">
        <v>101.70893054024255</v>
      </c>
      <c r="H57" s="38">
        <v>100</v>
      </c>
      <c r="I57" s="38"/>
      <c r="J57" s="49">
        <v>70.525395372310896</v>
      </c>
      <c r="K57" s="100">
        <v>114.39675566069619</v>
      </c>
      <c r="L57" s="100"/>
      <c r="M57" s="123">
        <f ca="1">+VLOOKUP(YEAR(B57),'Irena Eólico'!$E$3:$G$23,3,FALSE)</f>
        <v>117.09133345919074</v>
      </c>
      <c r="N57" s="60">
        <f t="shared" si="0"/>
        <v>46</v>
      </c>
      <c r="R57" s="1"/>
    </row>
    <row r="58" spans="2:18">
      <c r="B58" s="35">
        <v>41944</v>
      </c>
      <c r="C58" s="37">
        <v>104.25531914893618</v>
      </c>
      <c r="D58" s="38">
        <v>105.03055947343677</v>
      </c>
      <c r="E58" s="38">
        <v>107.22077922077922</v>
      </c>
      <c r="F58" s="41">
        <v>102.62345679012346</v>
      </c>
      <c r="G58" s="38">
        <v>100.93715545755236</v>
      </c>
      <c r="H58" s="38">
        <v>101.58556588299616</v>
      </c>
      <c r="I58" s="38"/>
      <c r="J58" s="49">
        <v>70.126991999263254</v>
      </c>
      <c r="K58" s="100">
        <v>114.41365326123689</v>
      </c>
      <c r="L58" s="100"/>
      <c r="M58" s="123">
        <f ca="1">+VLOOKUP(YEAR(B58),'Irena Eólico'!$E$3:$G$23,3,FALSE)</f>
        <v>117.09133345919074</v>
      </c>
      <c r="N58" s="60">
        <f t="shared" si="0"/>
        <v>47</v>
      </c>
      <c r="R58" s="1"/>
    </row>
    <row r="59" spans="2:18">
      <c r="B59" s="35">
        <v>41974</v>
      </c>
      <c r="C59" s="37">
        <v>102.23144784639337</v>
      </c>
      <c r="D59" s="38">
        <v>105.31264692054538</v>
      </c>
      <c r="E59" s="38">
        <v>107.37662337662337</v>
      </c>
      <c r="F59" s="41">
        <v>102.62345679012346</v>
      </c>
      <c r="G59" s="38">
        <v>99.72436604189636</v>
      </c>
      <c r="H59" s="38">
        <v>101.64024056861673</v>
      </c>
      <c r="I59" s="38"/>
      <c r="J59" s="49">
        <v>67.215926108830132</v>
      </c>
      <c r="K59" s="100">
        <v>113.94052044609666</v>
      </c>
      <c r="L59" s="100"/>
      <c r="M59" s="123">
        <f ca="1">+VLOOKUP(YEAR(B59),'Irena Eólico'!$E$3:$G$23,3,FALSE)</f>
        <v>117.09133345919074</v>
      </c>
      <c r="N59" s="60">
        <f t="shared" si="0"/>
        <v>48</v>
      </c>
      <c r="R59" s="1"/>
    </row>
    <row r="60" spans="2:18">
      <c r="B60" s="35">
        <v>42005</v>
      </c>
      <c r="C60" s="67">
        <v>100</v>
      </c>
      <c r="D60" s="68">
        <v>100</v>
      </c>
      <c r="E60" s="68">
        <v>100</v>
      </c>
      <c r="F60" s="69">
        <v>100</v>
      </c>
      <c r="G60" s="68">
        <v>100</v>
      </c>
      <c r="H60" s="68">
        <v>100</v>
      </c>
      <c r="I60" s="68"/>
      <c r="J60" s="70">
        <v>100</v>
      </c>
      <c r="K60" s="101">
        <v>100</v>
      </c>
      <c r="L60" s="101"/>
      <c r="M60" s="124">
        <f ca="1">+VLOOKUP(YEAR(B60),'Irena Eólico'!$E$3:$G$23,3,FALSE)</f>
        <v>100</v>
      </c>
      <c r="N60" s="60">
        <f t="shared" si="0"/>
        <v>49</v>
      </c>
      <c r="R60" s="1"/>
    </row>
    <row r="61" spans="2:18">
      <c r="B61" s="35">
        <v>42036</v>
      </c>
      <c r="C61" s="37">
        <v>99.53125</v>
      </c>
      <c r="D61" s="38">
        <v>100.40890504316221</v>
      </c>
      <c r="E61" s="38">
        <v>99.806669888835188</v>
      </c>
      <c r="F61" s="41">
        <v>100.20050125313284</v>
      </c>
      <c r="G61" s="38">
        <v>97.19101123595506</v>
      </c>
      <c r="H61" s="38">
        <v>100.27412280701755</v>
      </c>
      <c r="I61" s="38"/>
      <c r="J61" s="49">
        <v>98.04398503098993</v>
      </c>
      <c r="K61" s="100">
        <v>100.3407912283301</v>
      </c>
      <c r="L61" s="100"/>
      <c r="M61" s="123">
        <f ca="1">+VLOOKUP(YEAR(B61),'Irena Eólico'!$E$3:$G$23,3,FALSE)</f>
        <v>100</v>
      </c>
      <c r="N61" s="60">
        <f t="shared" si="0"/>
        <v>50</v>
      </c>
      <c r="R61" s="1"/>
    </row>
    <row r="62" spans="2:18">
      <c r="B62" s="35">
        <v>42064</v>
      </c>
      <c r="C62" s="37">
        <v>99.739583333333343</v>
      </c>
      <c r="D62" s="38">
        <v>101.54475238527942</v>
      </c>
      <c r="E62" s="38">
        <v>99.806669888835188</v>
      </c>
      <c r="F62" s="41">
        <v>100.20050125313284</v>
      </c>
      <c r="G62" s="38">
        <v>95</v>
      </c>
      <c r="H62" s="38">
        <v>100</v>
      </c>
      <c r="I62" s="38"/>
      <c r="J62" s="49">
        <v>101.891509729174</v>
      </c>
      <c r="K62" s="100">
        <v>100.97792265520818</v>
      </c>
      <c r="L62" s="100"/>
      <c r="M62" s="123">
        <f ca="1">+VLOOKUP(YEAR(B62),'Irena Eólico'!$E$3:$G$23,3,FALSE)</f>
        <v>100</v>
      </c>
      <c r="N62" s="60">
        <f t="shared" si="0"/>
        <v>51</v>
      </c>
      <c r="R62" s="1"/>
    </row>
    <row r="63" spans="2:18">
      <c r="B63" s="35">
        <v>42095</v>
      </c>
      <c r="C63" s="37">
        <v>99.427083333333329</v>
      </c>
      <c r="D63" s="38">
        <v>100.40890504316221</v>
      </c>
      <c r="E63" s="38">
        <v>99.758337361043985</v>
      </c>
      <c r="F63" s="41">
        <v>100.20050125313284</v>
      </c>
      <c r="G63" s="38">
        <v>91.966292134831448</v>
      </c>
      <c r="H63" s="38">
        <v>99.013157894736835</v>
      </c>
      <c r="I63" s="38"/>
      <c r="J63" s="49">
        <v>103.65625324275915</v>
      </c>
      <c r="K63" s="100">
        <v>101.55578604237665</v>
      </c>
      <c r="L63" s="100"/>
      <c r="M63" s="123">
        <f ca="1">+VLOOKUP(YEAR(B63),'Irena Eólico'!$E$3:$G$23,3,FALSE)</f>
        <v>100</v>
      </c>
      <c r="N63" s="60">
        <f t="shared" si="0"/>
        <v>52</v>
      </c>
      <c r="R63" s="1"/>
    </row>
    <row r="64" spans="2:18">
      <c r="B64" s="35">
        <v>42125</v>
      </c>
      <c r="C64" s="37">
        <v>100.72916666666667</v>
      </c>
      <c r="D64" s="38">
        <v>100.68150840527032</v>
      </c>
      <c r="E64" s="38">
        <v>99.758337361043985</v>
      </c>
      <c r="F64" s="41">
        <v>100.20050125313284</v>
      </c>
      <c r="G64" s="38">
        <v>89.999999999999986</v>
      </c>
      <c r="H64" s="38">
        <v>98.245614035087712</v>
      </c>
      <c r="I64" s="38"/>
      <c r="J64" s="49">
        <v>108.33538189913097</v>
      </c>
      <c r="K64" s="100">
        <v>101.7335901615054</v>
      </c>
      <c r="L64" s="100"/>
      <c r="M64" s="123">
        <f ca="1">+VLOOKUP(YEAR(B64),'Irena Eólico'!$E$3:$G$23,3,FALSE)</f>
        <v>100</v>
      </c>
      <c r="N64" s="60">
        <f t="shared" si="0"/>
        <v>53</v>
      </c>
      <c r="R64" s="1"/>
    </row>
    <row r="65" spans="2:18">
      <c r="B65" s="35">
        <v>42156</v>
      </c>
      <c r="C65" s="37">
        <v>101.45833333333334</v>
      </c>
      <c r="D65" s="38">
        <v>99.454793275783743</v>
      </c>
      <c r="E65" s="38">
        <v>99.758337361043985</v>
      </c>
      <c r="F65" s="41">
        <v>100.30075187969925</v>
      </c>
      <c r="G65" s="38">
        <v>89.719101123595507</v>
      </c>
      <c r="H65" s="38">
        <v>95.614035087719301</v>
      </c>
      <c r="I65" s="38"/>
      <c r="J65" s="49">
        <v>100.30571735529905</v>
      </c>
      <c r="K65" s="100">
        <v>102.2373684990369</v>
      </c>
      <c r="L65" s="100"/>
      <c r="M65" s="123">
        <f ca="1">+VLOOKUP(YEAR(B65),'Irena Eólico'!$E$3:$G$23,3,FALSE)</f>
        <v>100</v>
      </c>
      <c r="N65" s="60">
        <f t="shared" si="0"/>
        <v>54</v>
      </c>
      <c r="R65" s="1"/>
    </row>
    <row r="66" spans="2:18">
      <c r="B66" s="35">
        <v>42186</v>
      </c>
      <c r="C66" s="37">
        <v>100.98958333333334</v>
      </c>
      <c r="D66" s="38">
        <v>101.27214902317129</v>
      </c>
      <c r="E66" s="38">
        <v>99.710004833252782</v>
      </c>
      <c r="F66" s="41">
        <v>99.248120300751879</v>
      </c>
      <c r="G66" s="38">
        <v>89.325842696629209</v>
      </c>
      <c r="H66" s="38">
        <v>93.914473684210535</v>
      </c>
      <c r="I66" s="38"/>
      <c r="J66" s="49">
        <v>93.828562980354931</v>
      </c>
      <c r="K66" s="100">
        <v>102.66706178693141</v>
      </c>
      <c r="L66" s="100"/>
      <c r="M66" s="123">
        <f ca="1">+VLOOKUP(YEAR(B66),'Irena Eólico'!$E$3:$G$23,3,FALSE)</f>
        <v>100</v>
      </c>
      <c r="N66" s="60">
        <f t="shared" si="0"/>
        <v>55</v>
      </c>
      <c r="R66" s="1"/>
    </row>
    <row r="67" spans="2:18">
      <c r="B67" s="35">
        <v>42217</v>
      </c>
      <c r="C67" s="37">
        <v>99.947916666666671</v>
      </c>
      <c r="D67" s="38">
        <v>100.13630168105408</v>
      </c>
      <c r="E67" s="38">
        <v>99.710004833252782</v>
      </c>
      <c r="F67" s="41">
        <v>99.44862155388472</v>
      </c>
      <c r="G67" s="38">
        <v>88.426966292134836</v>
      </c>
      <c r="H67" s="38">
        <v>92.763157894736835</v>
      </c>
      <c r="I67" s="38"/>
      <c r="J67" s="49">
        <v>87.501213232967686</v>
      </c>
      <c r="K67" s="100">
        <v>103.36346125351905</v>
      </c>
      <c r="L67" s="100"/>
      <c r="M67" s="123">
        <f ca="1">+VLOOKUP(YEAR(B67),'Irena Eólico'!$E$3:$G$23,3,FALSE)</f>
        <v>100</v>
      </c>
      <c r="N67" s="60">
        <f t="shared" si="0"/>
        <v>56</v>
      </c>
      <c r="R67" s="1"/>
    </row>
    <row r="68" spans="2:18">
      <c r="B68" s="35">
        <v>42248</v>
      </c>
      <c r="C68" s="37">
        <v>98.489583333333329</v>
      </c>
      <c r="D68" s="38">
        <v>100.4543389368469</v>
      </c>
      <c r="E68" s="38">
        <v>99.758337361043985</v>
      </c>
      <c r="F68" s="41">
        <v>99.849624060150362</v>
      </c>
      <c r="G68" s="38">
        <v>87.13483146067415</v>
      </c>
      <c r="H68" s="38">
        <v>92.26973684210526</v>
      </c>
      <c r="I68" s="38"/>
      <c r="J68" s="49">
        <v>89.550203204230698</v>
      </c>
      <c r="K68" s="100">
        <v>103.88205660097792</v>
      </c>
      <c r="L68" s="100"/>
      <c r="M68" s="123">
        <f ca="1">+VLOOKUP(YEAR(B68),'Irena Eólico'!$E$3:$G$23,3,FALSE)</f>
        <v>100</v>
      </c>
      <c r="N68" s="60">
        <f t="shared" si="0"/>
        <v>57</v>
      </c>
      <c r="R68" s="1"/>
    </row>
    <row r="69" spans="2:18">
      <c r="B69" s="35">
        <v>42278</v>
      </c>
      <c r="C69" s="37">
        <v>97.65625</v>
      </c>
      <c r="D69" s="38">
        <v>100.40890504316221</v>
      </c>
      <c r="E69" s="38">
        <v>99.758337361043985</v>
      </c>
      <c r="F69" s="41">
        <v>99.598997493734331</v>
      </c>
      <c r="G69" s="38">
        <v>85.168539325842701</v>
      </c>
      <c r="H69" s="38">
        <v>92.214912280701739</v>
      </c>
      <c r="I69" s="38"/>
      <c r="J69" s="49">
        <v>89.799912288606805</v>
      </c>
      <c r="K69" s="100">
        <v>104.31174988887241</v>
      </c>
      <c r="L69" s="100"/>
      <c r="M69" s="123">
        <f ca="1">+VLOOKUP(YEAR(B69),'Irena Eólico'!$E$3:$G$23,3,FALSE)</f>
        <v>100</v>
      </c>
      <c r="N69" s="60">
        <f t="shared" si="0"/>
        <v>58</v>
      </c>
      <c r="R69" s="1"/>
    </row>
    <row r="70" spans="2:18">
      <c r="B70" s="35">
        <v>42309</v>
      </c>
      <c r="C70" s="37">
        <v>96.71875</v>
      </c>
      <c r="D70" s="38">
        <v>100.27260336210813</v>
      </c>
      <c r="E70" s="38">
        <v>99.661672305461565</v>
      </c>
      <c r="F70" s="41">
        <v>99.699248120300751</v>
      </c>
      <c r="G70" s="38">
        <v>82.022471910112358</v>
      </c>
      <c r="H70" s="38">
        <v>90.844298245614027</v>
      </c>
      <c r="I70" s="38"/>
      <c r="J70" s="49">
        <v>82.674958027055879</v>
      </c>
      <c r="K70" s="100">
        <v>104.28211586901762</v>
      </c>
      <c r="L70" s="100"/>
      <c r="M70" s="123">
        <f ca="1">+VLOOKUP(YEAR(B70),'Irena Eólico'!$E$3:$G$23,3,FALSE)</f>
        <v>100</v>
      </c>
      <c r="N70" s="60">
        <f t="shared" si="0"/>
        <v>59</v>
      </c>
      <c r="R70" s="1"/>
    </row>
    <row r="71" spans="2:18">
      <c r="B71" s="35">
        <v>42339</v>
      </c>
      <c r="C71" s="37">
        <v>95.572916666666657</v>
      </c>
      <c r="D71" s="38">
        <v>100.54520672421627</v>
      </c>
      <c r="E71" s="38">
        <v>99.758337361043985</v>
      </c>
      <c r="F71" s="41">
        <v>100</v>
      </c>
      <c r="G71" s="38">
        <v>79.831460674157299</v>
      </c>
      <c r="H71" s="38">
        <v>90.679824561403507</v>
      </c>
      <c r="I71" s="38"/>
      <c r="J71" s="49">
        <v>79.593062864034962</v>
      </c>
      <c r="K71" s="100">
        <v>104.29693287894501</v>
      </c>
      <c r="L71" s="100"/>
      <c r="M71" s="123">
        <f ca="1">+VLOOKUP(YEAR(B71),'Irena Eólico'!$E$3:$G$23,3,FALSE)</f>
        <v>100</v>
      </c>
      <c r="N71" s="60">
        <f t="shared" si="0"/>
        <v>60</v>
      </c>
      <c r="R71" s="1"/>
    </row>
    <row r="72" spans="2:18">
      <c r="B72" s="35">
        <v>42370</v>
      </c>
      <c r="C72" s="37">
        <v>95.104166666666671</v>
      </c>
      <c r="D72" s="38">
        <v>100.22716946842345</v>
      </c>
      <c r="E72" s="38">
        <v>98.646689221846302</v>
      </c>
      <c r="F72" s="41">
        <v>100.20050125313284</v>
      </c>
      <c r="G72" s="38">
        <v>78.483146067415717</v>
      </c>
      <c r="H72" s="38">
        <v>90.78947368421052</v>
      </c>
      <c r="I72" s="38"/>
      <c r="J72" s="49">
        <v>76.734483545668866</v>
      </c>
      <c r="K72" s="100">
        <v>104.78589420654913</v>
      </c>
      <c r="L72" s="100"/>
      <c r="M72" s="123">
        <f ca="1">+VLOOKUP(YEAR(B72),'Irena Eólico'!$E$3:$G$23,3,FALSE)</f>
        <v>97.275629606382225</v>
      </c>
      <c r="N72" s="60">
        <f t="shared" si="0"/>
        <v>61</v>
      </c>
      <c r="R72" s="1"/>
    </row>
    <row r="73" spans="2:18">
      <c r="B73" s="35">
        <v>42401</v>
      </c>
      <c r="C73" s="37">
        <v>94.427083333333343</v>
      </c>
      <c r="D73" s="38">
        <v>100.31803725579283</v>
      </c>
      <c r="E73" s="38">
        <v>98.646689221846302</v>
      </c>
      <c r="F73" s="41">
        <v>99.598997493734331</v>
      </c>
      <c r="G73" s="38">
        <v>77.865168539325836</v>
      </c>
      <c r="H73" s="38">
        <v>90.460526315789465</v>
      </c>
      <c r="I73" s="38"/>
      <c r="J73" s="49">
        <v>79.016639829972704</v>
      </c>
      <c r="K73" s="100">
        <v>105.06741739516966</v>
      </c>
      <c r="L73" s="100"/>
      <c r="M73" s="123">
        <f ca="1">+VLOOKUP(YEAR(B73),'Irena Eólico'!$E$3:$G$23,3,FALSE)</f>
        <v>97.275629606382225</v>
      </c>
      <c r="N73" s="60">
        <f t="shared" si="0"/>
        <v>62</v>
      </c>
      <c r="R73" s="1"/>
    </row>
    <row r="74" spans="2:18">
      <c r="B74" s="35">
        <v>42430</v>
      </c>
      <c r="C74" s="37">
        <v>94.84375</v>
      </c>
      <c r="D74" s="38">
        <v>100.40890504316221</v>
      </c>
      <c r="E74" s="38">
        <v>98.743354277428708</v>
      </c>
      <c r="F74" s="41">
        <v>99.699248120300751</v>
      </c>
      <c r="G74" s="38">
        <v>77.921348314606732</v>
      </c>
      <c r="H74" s="38">
        <v>90.734649122807014</v>
      </c>
      <c r="I74" s="38"/>
      <c r="J74" s="49">
        <v>85.070310827105018</v>
      </c>
      <c r="K74" s="100">
        <v>105.46747666320937</v>
      </c>
      <c r="L74" s="100"/>
      <c r="M74" s="123">
        <f ca="1">+VLOOKUP(YEAR(B74),'Irena Eólico'!$E$3:$G$23,3,FALSE)</f>
        <v>97.275629606382225</v>
      </c>
      <c r="N74" s="60">
        <f t="shared" si="0"/>
        <v>63</v>
      </c>
      <c r="R74" s="1"/>
    </row>
    <row r="75" spans="2:18">
      <c r="B75" s="35">
        <v>42461</v>
      </c>
      <c r="C75" s="37">
        <v>95.416666666666657</v>
      </c>
      <c r="D75" s="38">
        <v>99.954566106315312</v>
      </c>
      <c r="E75" s="38">
        <v>98.743354277428708</v>
      </c>
      <c r="F75" s="41">
        <v>99.498746867167924</v>
      </c>
      <c r="G75" s="38">
        <v>80.168539325842687</v>
      </c>
      <c r="H75" s="38">
        <v>90.241228070175424</v>
      </c>
      <c r="I75" s="38"/>
      <c r="J75" s="49">
        <v>83.412273972818269</v>
      </c>
      <c r="K75" s="100">
        <v>105.8230849014669</v>
      </c>
      <c r="L75" s="100"/>
      <c r="M75" s="123">
        <f ca="1">+VLOOKUP(YEAR(B75),'Irena Eólico'!$E$3:$G$23,3,FALSE)</f>
        <v>97.275629606382225</v>
      </c>
      <c r="N75" s="60">
        <f t="shared" si="0"/>
        <v>64</v>
      </c>
      <c r="R75" s="1"/>
    </row>
    <row r="76" spans="2:18">
      <c r="B76" s="35">
        <v>42491</v>
      </c>
      <c r="C76" s="37">
        <v>96.510416666666671</v>
      </c>
      <c r="D76" s="38">
        <v>100.04543389368467</v>
      </c>
      <c r="E76" s="38">
        <v>98.743354277428708</v>
      </c>
      <c r="F76" s="41">
        <v>99.849624060150362</v>
      </c>
      <c r="G76" s="38">
        <v>83.202247191011239</v>
      </c>
      <c r="H76" s="38">
        <v>91.063596491228054</v>
      </c>
      <c r="I76" s="38"/>
      <c r="J76" s="49">
        <v>80.957442390377238</v>
      </c>
      <c r="K76" s="100">
        <v>106.06015706030523</v>
      </c>
      <c r="L76" s="100"/>
      <c r="M76" s="123">
        <f ca="1">+VLOOKUP(YEAR(B76),'Irena Eólico'!$E$3:$G$23,3,FALSE)</f>
        <v>97.275629606382225</v>
      </c>
      <c r="N76" s="60">
        <f t="shared" si="0"/>
        <v>65</v>
      </c>
      <c r="R76" s="1"/>
    </row>
    <row r="77" spans="2:18">
      <c r="B77" s="35">
        <v>42522</v>
      </c>
      <c r="C77" s="37">
        <v>97.708333333333329</v>
      </c>
      <c r="D77" s="38">
        <v>100.68150840527032</v>
      </c>
      <c r="E77" s="38">
        <v>98.985016916384723</v>
      </c>
      <c r="F77" s="41">
        <v>99.799498746867172</v>
      </c>
      <c r="G77" s="38">
        <v>85.168539325842701</v>
      </c>
      <c r="H77" s="38">
        <v>91.118421052631575</v>
      </c>
      <c r="I77" s="38"/>
      <c r="J77" s="49">
        <v>79.621197143676511</v>
      </c>
      <c r="K77" s="100">
        <v>106.53430137798192</v>
      </c>
      <c r="L77" s="100"/>
      <c r="M77" s="123">
        <f ca="1">+VLOOKUP(YEAR(B77),'Irena Eólico'!$E$3:$G$23,3,FALSE)</f>
        <v>97.275629606382225</v>
      </c>
      <c r="N77" s="60">
        <f t="shared" si="0"/>
        <v>66</v>
      </c>
      <c r="R77" s="1"/>
    </row>
    <row r="78" spans="2:18">
      <c r="B78" s="35">
        <v>42552</v>
      </c>
      <c r="C78" s="37">
        <v>97.760416666666657</v>
      </c>
      <c r="D78" s="38">
        <v>100.77237619263973</v>
      </c>
      <c r="E78" s="38">
        <v>98.936684388593505</v>
      </c>
      <c r="F78" s="41">
        <v>100.15037593984964</v>
      </c>
      <c r="G78" s="38">
        <v>86.853932584269657</v>
      </c>
      <c r="H78" s="38">
        <v>91.721491228070178</v>
      </c>
      <c r="I78" s="38"/>
      <c r="J78" s="49">
        <v>83.49251219798019</v>
      </c>
      <c r="K78" s="100">
        <v>106.78619054674768</v>
      </c>
      <c r="L78" s="100"/>
      <c r="M78" s="123">
        <f ca="1">+VLOOKUP(YEAR(B78),'Irena Eólico'!$E$3:$G$23,3,FALSE)</f>
        <v>97.275629606382225</v>
      </c>
      <c r="N78" s="60">
        <f t="shared" ref="N78:N141" si="1">1+N77</f>
        <v>67</v>
      </c>
      <c r="R78" s="1"/>
    </row>
    <row r="79" spans="2:18">
      <c r="B79" s="35">
        <v>42583</v>
      </c>
      <c r="C79" s="37">
        <v>97.1875</v>
      </c>
      <c r="D79" s="38">
        <v>100.31803725579283</v>
      </c>
      <c r="E79" s="38">
        <v>99.03334944417594</v>
      </c>
      <c r="F79" s="41">
        <v>100.75187969924812</v>
      </c>
      <c r="G79" s="38">
        <v>88.539325842696627</v>
      </c>
      <c r="H79" s="38">
        <v>91.721491228070178</v>
      </c>
      <c r="I79" s="38"/>
      <c r="J79" s="49">
        <v>81.814699212506241</v>
      </c>
      <c r="K79" s="100">
        <v>106.84545858645724</v>
      </c>
      <c r="L79" s="100"/>
      <c r="M79" s="123">
        <f ca="1">+VLOOKUP(YEAR(B79),'Irena Eólico'!$E$3:$G$23,3,FALSE)</f>
        <v>97.275629606382225</v>
      </c>
      <c r="N79" s="60">
        <f t="shared" si="1"/>
        <v>68</v>
      </c>
      <c r="R79" s="1"/>
    </row>
    <row r="80" spans="2:18">
      <c r="B80" s="35">
        <v>42614</v>
      </c>
      <c r="C80" s="37">
        <v>97.34375</v>
      </c>
      <c r="D80" s="38">
        <v>100.18173557473875</v>
      </c>
      <c r="E80" s="38">
        <v>99.03334944417594</v>
      </c>
      <c r="F80" s="41">
        <v>100.40100250626567</v>
      </c>
      <c r="G80" s="38">
        <v>87.640449438202253</v>
      </c>
      <c r="H80" s="38">
        <v>91.337719298245617</v>
      </c>
      <c r="I80" s="38"/>
      <c r="J80" s="49">
        <v>80.93735391315785</v>
      </c>
      <c r="K80" s="100">
        <v>107.097347755223</v>
      </c>
      <c r="L80" s="100"/>
      <c r="M80" s="123">
        <f ca="1">+VLOOKUP(YEAR(B80),'Irena Eólico'!$E$3:$G$23,3,FALSE)</f>
        <v>97.275629606382225</v>
      </c>
      <c r="N80" s="60">
        <f t="shared" si="1"/>
        <v>69</v>
      </c>
      <c r="R80" s="1"/>
    </row>
    <row r="81" spans="2:18">
      <c r="B81" s="35">
        <v>42644</v>
      </c>
      <c r="C81" s="37">
        <v>97.239583333333329</v>
      </c>
      <c r="D81" s="38">
        <v>100.22716946842345</v>
      </c>
      <c r="E81" s="38">
        <v>99.03334944417594</v>
      </c>
      <c r="F81" s="41">
        <v>100.55137844611528</v>
      </c>
      <c r="G81" s="38">
        <v>86.516853932584269</v>
      </c>
      <c r="H81" s="38">
        <v>91.885964912280699</v>
      </c>
      <c r="I81" s="38"/>
      <c r="J81" s="49">
        <v>81.36654628233606</v>
      </c>
      <c r="K81" s="100">
        <v>107.27515187435175</v>
      </c>
      <c r="L81" s="100"/>
      <c r="M81" s="123">
        <f ca="1">+VLOOKUP(YEAR(B81),'Irena Eólico'!$E$3:$G$23,3,FALSE)</f>
        <v>97.275629606382225</v>
      </c>
      <c r="N81" s="60">
        <f t="shared" si="1"/>
        <v>70</v>
      </c>
      <c r="R81" s="1"/>
    </row>
    <row r="82" spans="2:18">
      <c r="B82" s="35">
        <v>42675</v>
      </c>
      <c r="C82" s="37">
        <v>97.03125</v>
      </c>
      <c r="D82" s="38">
        <v>100.13630168105408</v>
      </c>
      <c r="E82" s="38">
        <v>99.03334944417594</v>
      </c>
      <c r="F82" s="41">
        <v>99.949874686716797</v>
      </c>
      <c r="G82" s="38">
        <v>86.235955056179776</v>
      </c>
      <c r="H82" s="38">
        <v>93.256578947368425</v>
      </c>
      <c r="I82" s="38">
        <v>100</v>
      </c>
      <c r="J82" s="49">
        <v>93.593632490650734</v>
      </c>
      <c r="K82" s="100">
        <v>107.33441991406134</v>
      </c>
      <c r="L82" s="100"/>
      <c r="M82" s="123">
        <f ca="1">+VLOOKUP(YEAR(B82),'Irena Eólico'!$E$3:$G$23,3,FALSE)</f>
        <v>97.275629606382225</v>
      </c>
      <c r="N82" s="60">
        <f t="shared" si="1"/>
        <v>71</v>
      </c>
      <c r="O82">
        <v>1</v>
      </c>
      <c r="R82" s="1"/>
    </row>
    <row r="83" spans="2:18">
      <c r="B83" s="35">
        <v>42705</v>
      </c>
      <c r="C83" s="37">
        <v>98.020833333333329</v>
      </c>
      <c r="D83" s="38">
        <v>99.909132212630624</v>
      </c>
      <c r="E83" s="38">
        <v>99.03334944417594</v>
      </c>
      <c r="F83" s="41">
        <v>100.05012531328322</v>
      </c>
      <c r="G83" s="38">
        <v>87.303370786516851</v>
      </c>
      <c r="H83" s="38">
        <v>94.682017543859644</v>
      </c>
      <c r="I83" s="38">
        <v>92.603550295857985</v>
      </c>
      <c r="J83" s="49">
        <v>97.427992381995949</v>
      </c>
      <c r="K83" s="100">
        <v>107.1121647651504</v>
      </c>
      <c r="L83" s="100"/>
      <c r="M83" s="123">
        <f ca="1">+VLOOKUP(YEAR(B83),'Irena Eólico'!$E$3:$G$23,3,FALSE)</f>
        <v>97.275629606382225</v>
      </c>
      <c r="N83" s="60">
        <f t="shared" si="1"/>
        <v>72</v>
      </c>
      <c r="O83">
        <f>+O82+1</f>
        <v>2</v>
      </c>
      <c r="R83" s="1"/>
    </row>
    <row r="84" spans="2:18">
      <c r="B84" s="35">
        <v>42736</v>
      </c>
      <c r="C84" s="37">
        <v>99.322916666666657</v>
      </c>
      <c r="D84" s="38">
        <v>99.363925488414353</v>
      </c>
      <c r="E84" s="38">
        <v>99.42000966650555</v>
      </c>
      <c r="F84" s="41">
        <v>99.699248120300751</v>
      </c>
      <c r="G84" s="38">
        <v>89.662921348314612</v>
      </c>
      <c r="H84" s="38">
        <v>94.627192982456137</v>
      </c>
      <c r="I84" s="38">
        <v>91.568047337278102</v>
      </c>
      <c r="J84" s="49">
        <v>98.651868251518152</v>
      </c>
      <c r="K84" s="100">
        <v>107.69002815231887</v>
      </c>
      <c r="L84" s="100"/>
      <c r="M84" s="123">
        <f ca="1">+VLOOKUP(YEAR(B84),'Irena Eólico'!$E$3:$G$23,3,FALSE)</f>
        <v>85.795829576460719</v>
      </c>
      <c r="N84" s="60">
        <f t="shared" si="1"/>
        <v>73</v>
      </c>
      <c r="O84">
        <f t="shared" ref="O84:O128" si="2">+O83+1</f>
        <v>3</v>
      </c>
      <c r="R84" s="1"/>
    </row>
    <row r="85" spans="2:18">
      <c r="B85" s="35">
        <v>42767</v>
      </c>
      <c r="C85" s="37">
        <v>99.791666666666671</v>
      </c>
      <c r="D85" s="38">
        <v>97.228532485233984</v>
      </c>
      <c r="E85" s="38">
        <v>99.565007249879173</v>
      </c>
      <c r="F85" s="41">
        <v>99.749373433583955</v>
      </c>
      <c r="G85" s="38">
        <v>91.797752808988761</v>
      </c>
      <c r="H85" s="38">
        <v>96.710526315789465</v>
      </c>
      <c r="I85" s="38">
        <v>88.609467455621299</v>
      </c>
      <c r="J85" s="49">
        <v>102.16161963680173</v>
      </c>
      <c r="K85" s="100">
        <v>107.956734331012</v>
      </c>
      <c r="L85" s="100"/>
      <c r="M85" s="123">
        <f ca="1">+VLOOKUP(YEAR(B85),'Irena Eólico'!$E$3:$G$23,3,FALSE)</f>
        <v>85.795829576460719</v>
      </c>
      <c r="N85" s="60">
        <f t="shared" si="1"/>
        <v>74</v>
      </c>
      <c r="O85">
        <f t="shared" si="2"/>
        <v>4</v>
      </c>
      <c r="R85" s="1"/>
    </row>
    <row r="86" spans="2:18">
      <c r="B86" s="35">
        <v>42795</v>
      </c>
      <c r="C86" s="37">
        <v>99.739583333333343</v>
      </c>
      <c r="D86" s="38">
        <v>97.046796910495232</v>
      </c>
      <c r="E86" s="38">
        <v>99.613339777670362</v>
      </c>
      <c r="F86" s="41">
        <v>100.6015037593985</v>
      </c>
      <c r="G86" s="38">
        <v>93.31460674157303</v>
      </c>
      <c r="H86" s="38">
        <v>98.026315789473685</v>
      </c>
      <c r="I86" s="38">
        <v>87.130177514792877</v>
      </c>
      <c r="J86" s="49">
        <v>100.09779901319477</v>
      </c>
      <c r="K86" s="100">
        <v>108.37161060897911</v>
      </c>
      <c r="L86" s="100"/>
      <c r="M86" s="123">
        <f ca="1">+VLOOKUP(YEAR(B86),'Irena Eólico'!$E$3:$G$23,3,FALSE)</f>
        <v>85.795829576460719</v>
      </c>
      <c r="N86" s="60">
        <f t="shared" si="1"/>
        <v>75</v>
      </c>
      <c r="O86">
        <f t="shared" si="2"/>
        <v>5</v>
      </c>
      <c r="R86" s="1"/>
    </row>
    <row r="87" spans="2:18">
      <c r="B87" s="35">
        <v>42826</v>
      </c>
      <c r="C87" s="37">
        <v>100.52083333333333</v>
      </c>
      <c r="D87" s="38">
        <v>96.819627442071791</v>
      </c>
      <c r="E87" s="38">
        <v>99.661672305461565</v>
      </c>
      <c r="F87" s="41">
        <v>100.50125313283209</v>
      </c>
      <c r="G87" s="38">
        <v>93.988764044943835</v>
      </c>
      <c r="H87" s="38">
        <v>99.396929824561411</v>
      </c>
      <c r="I87" s="38">
        <v>85.650887573964482</v>
      </c>
      <c r="J87" s="49">
        <v>97.968189060508251</v>
      </c>
      <c r="K87" s="100">
        <v>108.62349977774485</v>
      </c>
      <c r="L87" s="100"/>
      <c r="M87" s="123">
        <f ca="1">+VLOOKUP(YEAR(B87),'Irena Eólico'!$E$3:$G$23,3,FALSE)</f>
        <v>85.795829576460719</v>
      </c>
      <c r="N87" s="60">
        <f t="shared" si="1"/>
        <v>76</v>
      </c>
      <c r="O87">
        <f t="shared" si="2"/>
        <v>6</v>
      </c>
      <c r="R87" s="1"/>
    </row>
    <row r="88" spans="2:18">
      <c r="B88" s="35">
        <v>42856</v>
      </c>
      <c r="C88" s="37">
        <v>100.41666666666667</v>
      </c>
      <c r="D88" s="38">
        <v>96.955929123125856</v>
      </c>
      <c r="E88" s="38">
        <v>99.661672305461565</v>
      </c>
      <c r="F88" s="41">
        <v>100.40100250626567</v>
      </c>
      <c r="G88" s="38">
        <v>95.674157303370791</v>
      </c>
      <c r="H88" s="38">
        <v>99.451754385964904</v>
      </c>
      <c r="I88" s="38">
        <v>88.461538461538453</v>
      </c>
      <c r="J88" s="49">
        <v>96.142711596216628</v>
      </c>
      <c r="K88" s="100">
        <v>108.75685286709145</v>
      </c>
      <c r="L88" s="100"/>
      <c r="M88" s="123">
        <f ca="1">+VLOOKUP(YEAR(B88),'Irena Eólico'!$E$3:$G$23,3,FALSE)</f>
        <v>85.795829576460719</v>
      </c>
      <c r="N88" s="60">
        <f t="shared" si="1"/>
        <v>77</v>
      </c>
      <c r="O88">
        <f t="shared" si="2"/>
        <v>7</v>
      </c>
      <c r="R88" s="1"/>
    </row>
    <row r="89" spans="2:18">
      <c r="B89" s="35">
        <v>42887</v>
      </c>
      <c r="C89" s="37">
        <v>100.83333333333333</v>
      </c>
      <c r="D89" s="38">
        <v>98.455247614720577</v>
      </c>
      <c r="E89" s="38">
        <v>99.903334944417594</v>
      </c>
      <c r="F89" s="41">
        <v>100.45112781954887</v>
      </c>
      <c r="G89" s="38">
        <v>96.348314606741567</v>
      </c>
      <c r="H89" s="38">
        <v>98.958333333333329</v>
      </c>
      <c r="I89" s="38">
        <v>88.017751479289927</v>
      </c>
      <c r="J89" s="49">
        <v>97.999319548384662</v>
      </c>
      <c r="K89" s="100">
        <v>108.34197658912433</v>
      </c>
      <c r="L89" s="100"/>
      <c r="M89" s="123">
        <f ca="1">+VLOOKUP(YEAR(B89),'Irena Eólico'!$E$3:$G$23,3,FALSE)</f>
        <v>85.795829576460719</v>
      </c>
      <c r="N89" s="60">
        <f t="shared" si="1"/>
        <v>78</v>
      </c>
      <c r="O89">
        <f t="shared" si="2"/>
        <v>8</v>
      </c>
      <c r="R89" s="1"/>
    </row>
    <row r="90" spans="2:18">
      <c r="B90" s="35">
        <v>42917</v>
      </c>
      <c r="C90" s="37">
        <v>100.78125</v>
      </c>
      <c r="D90" s="38">
        <v>97.682871422080879</v>
      </c>
      <c r="E90" s="38">
        <v>99.903334944417594</v>
      </c>
      <c r="F90" s="41">
        <v>100.40100250626567</v>
      </c>
      <c r="G90" s="38">
        <v>98.426966292134821</v>
      </c>
      <c r="H90" s="38">
        <v>97.971491228070164</v>
      </c>
      <c r="I90" s="38">
        <v>90.384615384615373</v>
      </c>
      <c r="J90" s="49">
        <v>102.79859731181122</v>
      </c>
      <c r="K90" s="100">
        <v>108.59386575789007</v>
      </c>
      <c r="L90" s="100"/>
      <c r="M90" s="123">
        <f ca="1">+VLOOKUP(YEAR(B90),'Irena Eólico'!$E$3:$G$23,3,FALSE)</f>
        <v>85.795829576460719</v>
      </c>
      <c r="N90" s="60">
        <f t="shared" si="1"/>
        <v>79</v>
      </c>
      <c r="O90">
        <f t="shared" si="2"/>
        <v>9</v>
      </c>
      <c r="R90" s="1"/>
    </row>
    <row r="91" spans="2:18">
      <c r="B91" s="35">
        <v>42948</v>
      </c>
      <c r="C91" s="37">
        <v>100.93750000000001</v>
      </c>
      <c r="D91" s="38">
        <v>97.728305315765567</v>
      </c>
      <c r="E91" s="38">
        <v>99.903334944417594</v>
      </c>
      <c r="F91" s="41">
        <v>100.40100250626567</v>
      </c>
      <c r="G91" s="38">
        <v>94.719101123595507</v>
      </c>
      <c r="H91" s="38">
        <v>99.506578947368425</v>
      </c>
      <c r="I91" s="38">
        <v>92.603550295857985</v>
      </c>
      <c r="J91" s="49">
        <v>111.38870318439093</v>
      </c>
      <c r="K91" s="100">
        <v>108.81612090680102</v>
      </c>
      <c r="L91" s="100"/>
      <c r="M91" s="123">
        <f ca="1">+VLOOKUP(YEAR(B91),'Irena Eólico'!$E$3:$G$23,3,FALSE)</f>
        <v>85.795829576460719</v>
      </c>
      <c r="N91" s="60">
        <f t="shared" si="1"/>
        <v>80</v>
      </c>
      <c r="O91">
        <f t="shared" si="2"/>
        <v>10</v>
      </c>
      <c r="R91" s="1"/>
    </row>
    <row r="92" spans="2:18">
      <c r="B92" s="35">
        <v>42979</v>
      </c>
      <c r="C92" s="37">
        <v>101.45833333333334</v>
      </c>
      <c r="D92" s="38">
        <v>97.728305315765567</v>
      </c>
      <c r="E92" s="38">
        <v>99.951667472208797</v>
      </c>
      <c r="F92" s="41">
        <v>100.85213032581453</v>
      </c>
      <c r="G92" s="38">
        <v>96.067415730337075</v>
      </c>
      <c r="H92" s="38">
        <v>101.58991228070175</v>
      </c>
      <c r="I92" s="38">
        <v>95.414201183431942</v>
      </c>
      <c r="J92" s="49">
        <v>113.19427148122239</v>
      </c>
      <c r="K92" s="100">
        <v>108.65313379759962</v>
      </c>
      <c r="L92" s="100"/>
      <c r="M92" s="123">
        <f ca="1">+VLOOKUP(YEAR(B92),'Irena Eólico'!$E$3:$G$23,3,FALSE)</f>
        <v>85.795829576460719</v>
      </c>
      <c r="N92" s="60">
        <f t="shared" si="1"/>
        <v>81</v>
      </c>
      <c r="O92">
        <f t="shared" si="2"/>
        <v>11</v>
      </c>
      <c r="R92" s="1"/>
    </row>
    <row r="93" spans="2:18">
      <c r="B93" s="35">
        <v>43009</v>
      </c>
      <c r="C93" s="37">
        <v>101.51041666666667</v>
      </c>
      <c r="D93" s="38">
        <v>97.364834166288063</v>
      </c>
      <c r="E93" s="38">
        <v>99.951667472208797</v>
      </c>
      <c r="F93" s="41">
        <v>100.45112781954887</v>
      </c>
      <c r="G93" s="38">
        <v>95.112359550561806</v>
      </c>
      <c r="H93" s="38">
        <v>103.45394736842104</v>
      </c>
      <c r="I93" s="38">
        <v>92.307692307692307</v>
      </c>
      <c r="J93" s="49">
        <v>116.87724766229239</v>
      </c>
      <c r="K93" s="100">
        <v>109.29026522447769</v>
      </c>
      <c r="L93" s="100"/>
      <c r="M93" s="123">
        <f ca="1">+VLOOKUP(YEAR(B93),'Irena Eólico'!$E$3:$G$23,3,FALSE)</f>
        <v>85.795829576460719</v>
      </c>
      <c r="N93" s="60">
        <f t="shared" si="1"/>
        <v>82</v>
      </c>
      <c r="O93">
        <f t="shared" si="2"/>
        <v>12</v>
      </c>
      <c r="R93" s="1"/>
    </row>
    <row r="94" spans="2:18">
      <c r="B94" s="35">
        <v>43040</v>
      </c>
      <c r="C94" s="37">
        <v>102.03125</v>
      </c>
      <c r="D94" s="38">
        <v>95.002271694684239</v>
      </c>
      <c r="E94" s="42">
        <v>99.951667472208797</v>
      </c>
      <c r="F94" s="41">
        <v>100.95238095238095</v>
      </c>
      <c r="G94" s="38">
        <v>93.988764044943835</v>
      </c>
      <c r="H94" s="38">
        <v>103.7828947368421</v>
      </c>
      <c r="I94" s="42">
        <v>92.15976331360946</v>
      </c>
      <c r="J94" s="50">
        <v>117.36182361032913</v>
      </c>
      <c r="K94" s="102">
        <v>109.39398429396947</v>
      </c>
      <c r="L94" s="102"/>
      <c r="M94" s="125">
        <f ca="1">+VLOOKUP(YEAR(B94),'Irena Eólico'!$E$3:$G$23,3,FALSE)</f>
        <v>85.795829576460719</v>
      </c>
      <c r="N94" s="60">
        <f t="shared" si="1"/>
        <v>83</v>
      </c>
      <c r="O94">
        <f t="shared" si="2"/>
        <v>13</v>
      </c>
      <c r="R94" s="1"/>
    </row>
    <row r="95" spans="2:18">
      <c r="B95" s="35">
        <v>43070</v>
      </c>
      <c r="C95" s="37">
        <v>102.23958333333334</v>
      </c>
      <c r="D95" s="38">
        <v>92.912312585188545</v>
      </c>
      <c r="E95" s="38">
        <v>99.951667472208797</v>
      </c>
      <c r="F95" s="41">
        <v>101.10275689223056</v>
      </c>
      <c r="G95" s="38">
        <v>94.55056179775282</v>
      </c>
      <c r="H95" s="55">
        <v>103.01535087719299</v>
      </c>
      <c r="I95" s="55">
        <v>87.42603550295857</v>
      </c>
      <c r="J95" s="49">
        <v>116.94209995327536</v>
      </c>
      <c r="K95" s="100">
        <v>109.54215439324346</v>
      </c>
      <c r="L95" s="100"/>
      <c r="M95" s="123">
        <f ca="1">+VLOOKUP(YEAR(B95),'Irena Eólico'!$E$3:$G$23,3,FALSE)</f>
        <v>85.795829576460719</v>
      </c>
      <c r="N95" s="60">
        <f t="shared" si="1"/>
        <v>84</v>
      </c>
      <c r="O95">
        <f t="shared" si="2"/>
        <v>14</v>
      </c>
      <c r="R95" s="1"/>
    </row>
    <row r="96" spans="2:18">
      <c r="B96" s="35">
        <v>43101</v>
      </c>
      <c r="C96" s="37">
        <v>103.07291666666667</v>
      </c>
      <c r="D96" s="38">
        <v>92.185370286233535</v>
      </c>
      <c r="E96" s="38">
        <v>101.49830836152731</v>
      </c>
      <c r="F96" s="41">
        <v>101.50375939849626</v>
      </c>
      <c r="G96" s="38">
        <v>95.112359550561806</v>
      </c>
      <c r="H96" s="55">
        <v>104.3859649122807</v>
      </c>
      <c r="I96" s="55">
        <v>88.017751479289927</v>
      </c>
      <c r="J96" s="49">
        <v>121.74171319947725</v>
      </c>
      <c r="K96" s="100">
        <v>110.04593273077492</v>
      </c>
      <c r="L96" s="100">
        <f>+VLOOKUP(YEAR(B96),'NREL Battery'!$P$3:$R$9,3,FALSE)</f>
        <v>100</v>
      </c>
      <c r="M96" s="123">
        <f ca="1">+VLOOKUP(YEAR(B96),'Irena Eólico'!$E$3:$G$23,3,FALSE)</f>
        <v>68.940275897061625</v>
      </c>
      <c r="N96" s="60">
        <f t="shared" si="1"/>
        <v>85</v>
      </c>
      <c r="O96">
        <f t="shared" si="2"/>
        <v>15</v>
      </c>
      <c r="R96" s="1"/>
    </row>
    <row r="97" spans="2:18">
      <c r="B97" s="35">
        <v>43132</v>
      </c>
      <c r="C97" s="37">
        <v>103.80208333333334</v>
      </c>
      <c r="D97" s="38">
        <v>93.911858246251697</v>
      </c>
      <c r="E97" s="38">
        <v>101.73997100048334</v>
      </c>
      <c r="F97" s="41">
        <v>101.75438596491229</v>
      </c>
      <c r="G97" s="38">
        <v>98.089887640449433</v>
      </c>
      <c r="H97" s="55">
        <v>106.03070175438596</v>
      </c>
      <c r="I97" s="55">
        <v>87.42603550295857</v>
      </c>
      <c r="J97" s="49">
        <v>120.39203128920593</v>
      </c>
      <c r="K97" s="100">
        <v>110.10520077048452</v>
      </c>
      <c r="L97" s="100">
        <f>+VLOOKUP(YEAR(B97),'NREL Battery'!$P$3:$R$9,3,FALSE)</f>
        <v>100</v>
      </c>
      <c r="M97" s="123">
        <f ca="1">+VLOOKUP(YEAR(B97),'Irena Eólico'!$E$3:$G$23,3,FALSE)</f>
        <v>68.940275897061625</v>
      </c>
      <c r="N97" s="60">
        <f t="shared" si="1"/>
        <v>86</v>
      </c>
      <c r="O97">
        <f t="shared" si="2"/>
        <v>16</v>
      </c>
      <c r="R97" s="1"/>
    </row>
    <row r="98" spans="2:18">
      <c r="B98" s="35">
        <v>43160</v>
      </c>
      <c r="C98" s="37">
        <v>103.80208333333334</v>
      </c>
      <c r="D98" s="38">
        <v>95.956383462062703</v>
      </c>
      <c r="E98" s="38">
        <v>101.73997100048334</v>
      </c>
      <c r="F98" s="41">
        <v>102.50626566416041</v>
      </c>
      <c r="G98" s="38">
        <v>99.831460674157299</v>
      </c>
      <c r="H98" s="55">
        <v>109.26535087719299</v>
      </c>
      <c r="I98" s="55">
        <v>85.355029585798803</v>
      </c>
      <c r="J98" s="49">
        <v>116.84932161333899</v>
      </c>
      <c r="K98" s="100">
        <v>110.32745591939546</v>
      </c>
      <c r="L98" s="100">
        <f>+VLOOKUP(YEAR(B98),'NREL Battery'!$P$3:$R$9,3,FALSE)</f>
        <v>100</v>
      </c>
      <c r="M98" s="123">
        <f ca="1">+VLOOKUP(YEAR(B98),'Irena Eólico'!$E$3:$G$23,3,FALSE)</f>
        <v>68.940275897061625</v>
      </c>
      <c r="N98" s="60">
        <f t="shared" si="1"/>
        <v>87</v>
      </c>
      <c r="O98">
        <f t="shared" si="2"/>
        <v>17</v>
      </c>
      <c r="R98" s="1"/>
    </row>
    <row r="99" spans="2:18">
      <c r="B99" s="35">
        <v>43191</v>
      </c>
      <c r="C99" s="37">
        <v>104.32291666666667</v>
      </c>
      <c r="D99" s="38">
        <v>95.910949568378015</v>
      </c>
      <c r="E99" s="38">
        <v>101.73997100048334</v>
      </c>
      <c r="F99" s="41">
        <v>102.60651629072682</v>
      </c>
      <c r="G99" s="38">
        <v>102.24719101123596</v>
      </c>
      <c r="H99" s="55">
        <v>111.07456140350878</v>
      </c>
      <c r="I99" s="55">
        <v>81.360946745562131</v>
      </c>
      <c r="J99" s="49">
        <v>117.58503533963986</v>
      </c>
      <c r="K99" s="100">
        <v>110.68306415765299</v>
      </c>
      <c r="L99" s="100">
        <f>+VLOOKUP(YEAR(B99),'NREL Battery'!$P$3:$R$9,3,FALSE)</f>
        <v>100</v>
      </c>
      <c r="M99" s="123">
        <f ca="1">+VLOOKUP(YEAR(B99),'Irena Eólico'!$E$3:$G$23,3,FALSE)</f>
        <v>68.940275897061625</v>
      </c>
      <c r="N99" s="60">
        <f t="shared" si="1"/>
        <v>88</v>
      </c>
      <c r="O99">
        <f t="shared" si="2"/>
        <v>18</v>
      </c>
      <c r="R99" s="1"/>
    </row>
    <row r="100" spans="2:18">
      <c r="B100" s="35">
        <v>43221</v>
      </c>
      <c r="C100" s="37">
        <v>105.83333333333333</v>
      </c>
      <c r="D100" s="38">
        <v>95.592912312585199</v>
      </c>
      <c r="E100" s="38">
        <v>101.83663605606571</v>
      </c>
      <c r="F100" s="41">
        <v>102.45614035087721</v>
      </c>
      <c r="G100" s="38">
        <v>106.12359550561798</v>
      </c>
      <c r="H100" s="55">
        <v>116.55701754385966</v>
      </c>
      <c r="I100" s="55">
        <v>76.627218934911241</v>
      </c>
      <c r="J100" s="49">
        <v>117.29636976402489</v>
      </c>
      <c r="K100" s="100">
        <v>110.97940435620093</v>
      </c>
      <c r="L100" s="100">
        <f>+VLOOKUP(YEAR(B100),'NREL Battery'!$P$3:$R$9,3,FALSE)</f>
        <v>100</v>
      </c>
      <c r="M100" s="123">
        <f ca="1">+VLOOKUP(YEAR(B100),'Irena Eólico'!$E$3:$G$23,3,FALSE)</f>
        <v>68.940275897061625</v>
      </c>
      <c r="N100" s="60">
        <f t="shared" si="1"/>
        <v>89</v>
      </c>
      <c r="O100">
        <f t="shared" si="2"/>
        <v>19</v>
      </c>
      <c r="R100" s="1"/>
    </row>
    <row r="101" spans="2:18">
      <c r="B101" s="35">
        <v>43252</v>
      </c>
      <c r="C101" s="37">
        <v>106.35416666666666</v>
      </c>
      <c r="D101" s="38">
        <v>95.592912312585199</v>
      </c>
      <c r="E101" s="38">
        <v>101.98163363943935</v>
      </c>
      <c r="F101" s="41">
        <v>102.65664160401002</v>
      </c>
      <c r="G101" s="38">
        <v>108.37078651685394</v>
      </c>
      <c r="H101" s="55">
        <v>118.91447368421053</v>
      </c>
      <c r="I101" s="55">
        <v>73.81656804733727</v>
      </c>
      <c r="J101" s="49">
        <v>119.58364505274541</v>
      </c>
      <c r="K101" s="100">
        <v>111.09794043562009</v>
      </c>
      <c r="L101" s="100">
        <f>+VLOOKUP(YEAR(B101),'NREL Battery'!$P$3:$R$9,3,FALSE)</f>
        <v>100</v>
      </c>
      <c r="M101" s="123">
        <f ca="1">+VLOOKUP(YEAR(B101),'Irena Eólico'!$E$3:$G$23,3,FALSE)</f>
        <v>68.940275897061625</v>
      </c>
      <c r="N101" s="60">
        <f t="shared" si="1"/>
        <v>90</v>
      </c>
      <c r="O101">
        <f t="shared" si="2"/>
        <v>20</v>
      </c>
      <c r="R101" s="1"/>
    </row>
    <row r="102" spans="2:18">
      <c r="B102" s="35">
        <v>43282</v>
      </c>
      <c r="C102" s="37">
        <v>106.40625000000001</v>
      </c>
      <c r="D102" s="38">
        <v>95.638346206269873</v>
      </c>
      <c r="E102" s="38">
        <v>101.98163363943935</v>
      </c>
      <c r="F102" s="41">
        <v>102.80701754385963</v>
      </c>
      <c r="G102" s="38">
        <v>110.3932584269663</v>
      </c>
      <c r="H102" s="55">
        <v>114.08991228070175</v>
      </c>
      <c r="I102" s="55">
        <v>70.266272189349095</v>
      </c>
      <c r="J102" s="49">
        <v>107.43398595530283</v>
      </c>
      <c r="K102" s="100">
        <v>111.49799970365981</v>
      </c>
      <c r="L102" s="100">
        <f>+VLOOKUP(YEAR(B102),'NREL Battery'!$P$3:$R$9,3,FALSE)</f>
        <v>100</v>
      </c>
      <c r="M102" s="123">
        <f ca="1">+VLOOKUP(YEAR(B102),'Irena Eólico'!$E$3:$G$23,3,FALSE)</f>
        <v>68.940275897061625</v>
      </c>
      <c r="N102" s="60">
        <f t="shared" si="1"/>
        <v>91</v>
      </c>
      <c r="O102">
        <f t="shared" si="2"/>
        <v>21</v>
      </c>
      <c r="R102" s="1"/>
    </row>
    <row r="103" spans="2:18">
      <c r="B103" s="35">
        <v>43313</v>
      </c>
      <c r="C103" s="37">
        <v>105.9375</v>
      </c>
      <c r="D103" s="38">
        <v>96.183552930486144</v>
      </c>
      <c r="E103" s="38">
        <v>102.12663122281296</v>
      </c>
      <c r="F103" s="41">
        <v>102.80701754385963</v>
      </c>
      <c r="G103" s="38">
        <v>112.58426966292134</v>
      </c>
      <c r="H103" s="55">
        <v>113.92543859649122</v>
      </c>
      <c r="I103" s="55">
        <v>67.751479289940832</v>
      </c>
      <c r="J103" s="49">
        <v>103.85011601341422</v>
      </c>
      <c r="K103" s="100">
        <v>111.69062083271595</v>
      </c>
      <c r="L103" s="100">
        <f>+VLOOKUP(YEAR(B103),'NREL Battery'!$P$3:$R$9,3,FALSE)</f>
        <v>100</v>
      </c>
      <c r="M103" s="123">
        <f ca="1">+VLOOKUP(YEAR(B103),'Irena Eólico'!$E$3:$G$23,3,FALSE)</f>
        <v>68.940275897061625</v>
      </c>
      <c r="N103" s="60">
        <f t="shared" si="1"/>
        <v>92</v>
      </c>
      <c r="O103">
        <f t="shared" si="2"/>
        <v>22</v>
      </c>
      <c r="R103" s="1"/>
    </row>
    <row r="104" spans="2:18">
      <c r="B104" s="35">
        <v>43344</v>
      </c>
      <c r="C104" s="37">
        <v>106.04166666666666</v>
      </c>
      <c r="D104" s="38">
        <v>96.228986824170832</v>
      </c>
      <c r="E104" s="38">
        <v>103.57660705654905</v>
      </c>
      <c r="F104" s="41">
        <v>103.20802005012533</v>
      </c>
      <c r="G104" s="38">
        <v>114.32584269662922</v>
      </c>
      <c r="H104" s="55">
        <v>112.88377192982455</v>
      </c>
      <c r="I104" s="55">
        <v>63.165680473372774</v>
      </c>
      <c r="J104" s="49">
        <v>103.51095449592613</v>
      </c>
      <c r="K104" s="100">
        <v>112.06104608090087</v>
      </c>
      <c r="L104" s="100">
        <f>+VLOOKUP(YEAR(B104),'NREL Battery'!$P$3:$R$9,3,FALSE)</f>
        <v>100</v>
      </c>
      <c r="M104" s="123">
        <f ca="1">+VLOOKUP(YEAR(B104),'Irena Eólico'!$E$3:$G$23,3,FALSE)</f>
        <v>68.940275897061625</v>
      </c>
      <c r="N104" s="60">
        <f t="shared" si="1"/>
        <v>93</v>
      </c>
      <c r="O104">
        <f t="shared" si="2"/>
        <v>23</v>
      </c>
      <c r="R104" s="1"/>
    </row>
    <row r="105" spans="2:18">
      <c r="B105" s="35">
        <v>43374</v>
      </c>
      <c r="C105" s="37">
        <v>106.5625</v>
      </c>
      <c r="D105" s="38">
        <v>97.546569741026801</v>
      </c>
      <c r="E105" s="38">
        <v>103.57660705654905</v>
      </c>
      <c r="F105" s="41">
        <v>102.90726817042608</v>
      </c>
      <c r="G105" s="38">
        <v>113.59550561797754</v>
      </c>
      <c r="H105" s="55">
        <v>112.88377192982455</v>
      </c>
      <c r="I105" s="55">
        <v>61.242603550295847</v>
      </c>
      <c r="J105" s="49">
        <v>106.87877353050158</v>
      </c>
      <c r="K105" s="100">
        <v>112.47592235886796</v>
      </c>
      <c r="L105" s="100">
        <f>+VLOOKUP(YEAR(B105),'NREL Battery'!$P$3:$R$9,3,FALSE)</f>
        <v>100</v>
      </c>
      <c r="M105" s="123">
        <f ca="1">+VLOOKUP(YEAR(B105),'Irena Eólico'!$E$3:$G$23,3,FALSE)</f>
        <v>68.940275897061625</v>
      </c>
      <c r="N105" s="60">
        <f t="shared" si="1"/>
        <v>94</v>
      </c>
      <c r="O105">
        <f t="shared" si="2"/>
        <v>24</v>
      </c>
      <c r="R105" s="1"/>
    </row>
    <row r="106" spans="2:18">
      <c r="B106" s="35">
        <v>43405</v>
      </c>
      <c r="C106" s="37">
        <v>105.36458333333334</v>
      </c>
      <c r="D106" s="38">
        <v>98.13721035892776</v>
      </c>
      <c r="E106" s="38">
        <v>103.57660705654905</v>
      </c>
      <c r="F106" s="41">
        <v>103.05764411027569</v>
      </c>
      <c r="G106" s="38">
        <v>115.28089887640449</v>
      </c>
      <c r="H106" s="55">
        <v>110.91008771929825</v>
      </c>
      <c r="I106" s="55">
        <v>61.538461538461533</v>
      </c>
      <c r="J106" s="49">
        <v>106.48515968806581</v>
      </c>
      <c r="K106" s="100">
        <v>112.47592235886796</v>
      </c>
      <c r="L106" s="100">
        <f>+VLOOKUP(YEAR(B106),'NREL Battery'!$P$3:$R$9,3,FALSE)</f>
        <v>100</v>
      </c>
      <c r="M106" s="123">
        <f ca="1">+VLOOKUP(YEAR(B106),'Irena Eólico'!$E$3:$G$23,3,FALSE)</f>
        <v>68.940275897061625</v>
      </c>
      <c r="N106" s="60">
        <f t="shared" si="1"/>
        <v>95</v>
      </c>
      <c r="O106">
        <f t="shared" si="2"/>
        <v>25</v>
      </c>
      <c r="R106" s="1"/>
    </row>
    <row r="107" spans="2:18">
      <c r="B107" s="35">
        <v>43435</v>
      </c>
      <c r="C107" s="37">
        <v>104.6875</v>
      </c>
      <c r="D107" s="38">
        <v>99.227623807360303</v>
      </c>
      <c r="E107" s="38">
        <v>103.72160463992266</v>
      </c>
      <c r="F107" s="41">
        <v>103.35839598997494</v>
      </c>
      <c r="G107" s="38">
        <v>114.55056179775281</v>
      </c>
      <c r="H107" s="55">
        <v>110.69078947368421</v>
      </c>
      <c r="I107" s="55">
        <v>61.390532544378694</v>
      </c>
      <c r="J107" s="49">
        <v>104.78654098633555</v>
      </c>
      <c r="K107" s="100">
        <v>112.35738627944882</v>
      </c>
      <c r="L107" s="100">
        <f>+VLOOKUP(YEAR(B107),'NREL Battery'!$P$3:$R$9,3,FALSE)</f>
        <v>100</v>
      </c>
      <c r="M107" s="123">
        <f ca="1">+VLOOKUP(YEAR(B107),'Irena Eólico'!$E$3:$G$23,3,FALSE)</f>
        <v>68.940275897061625</v>
      </c>
      <c r="N107" s="60">
        <f t="shared" si="1"/>
        <v>96</v>
      </c>
      <c r="O107">
        <f t="shared" si="2"/>
        <v>26</v>
      </c>
      <c r="R107" s="1"/>
    </row>
    <row r="108" spans="2:18">
      <c r="B108" s="35">
        <v>43466</v>
      </c>
      <c r="C108" s="37">
        <v>103.69791666666666</v>
      </c>
      <c r="D108" s="38">
        <v>99.454793275783743</v>
      </c>
      <c r="E108" s="38">
        <v>103.96326727887867</v>
      </c>
      <c r="F108" s="41">
        <v>104.3609022556391</v>
      </c>
      <c r="G108" s="38">
        <v>113.31460674157303</v>
      </c>
      <c r="H108" s="55">
        <v>110.47149122807016</v>
      </c>
      <c r="I108" s="55">
        <v>59.171597633136095</v>
      </c>
      <c r="J108" s="49">
        <v>101.99781149546769</v>
      </c>
      <c r="K108" s="100">
        <v>112.47592235886796</v>
      </c>
      <c r="L108" s="100">
        <f>+VLOOKUP(YEAR(B108),'NREL Battery'!$P$3:$R$9,3,FALSE)</f>
        <v>93</v>
      </c>
      <c r="M108" s="123">
        <f ca="1">+VLOOKUP(YEAR(B108),'Irena Eólico'!$E$3:$G$23,3,FALSE)</f>
        <v>76.69613587398257</v>
      </c>
      <c r="N108" s="60">
        <f t="shared" si="1"/>
        <v>97</v>
      </c>
      <c r="O108">
        <f t="shared" si="2"/>
        <v>27</v>
      </c>
      <c r="R108" s="1"/>
    </row>
    <row r="109" spans="2:18">
      <c r="B109" s="35">
        <v>43497</v>
      </c>
      <c r="C109" s="37">
        <v>103.74999999999999</v>
      </c>
      <c r="D109" s="38">
        <v>100.09086778736938</v>
      </c>
      <c r="E109" s="38">
        <v>104.0599323344611</v>
      </c>
      <c r="F109" s="41">
        <v>104.3609022556391</v>
      </c>
      <c r="G109" s="38">
        <v>109.71910112359551</v>
      </c>
      <c r="H109" s="55">
        <v>110.19736842105263</v>
      </c>
      <c r="I109" s="55">
        <v>58.727810650887569</v>
      </c>
      <c r="J109" s="49">
        <v>107.95013198933535</v>
      </c>
      <c r="K109" s="100">
        <v>112.53519039857758</v>
      </c>
      <c r="L109" s="100">
        <f>+VLOOKUP(YEAR(B109),'NREL Battery'!$P$3:$R$9,3,FALSE)</f>
        <v>93</v>
      </c>
      <c r="M109" s="123">
        <f ca="1">+VLOOKUP(YEAR(B109),'Irena Eólico'!$E$3:$G$23,3,FALSE)</f>
        <v>76.69613587398257</v>
      </c>
      <c r="N109" s="60">
        <f t="shared" si="1"/>
        <v>98</v>
      </c>
      <c r="O109">
        <f t="shared" si="2"/>
        <v>28</v>
      </c>
      <c r="R109" s="1"/>
    </row>
    <row r="110" spans="2:18">
      <c r="B110" s="35">
        <v>43525</v>
      </c>
      <c r="C110" s="37">
        <v>104.58333333333334</v>
      </c>
      <c r="D110" s="38">
        <v>100.13630168105408</v>
      </c>
      <c r="E110" s="38">
        <v>104.1565973900435</v>
      </c>
      <c r="F110" s="41">
        <v>105.31328320802005</v>
      </c>
      <c r="G110" s="38">
        <v>109.94382022471909</v>
      </c>
      <c r="H110" s="55">
        <v>110.36184210526316</v>
      </c>
      <c r="I110" s="55">
        <v>58.57988165680473</v>
      </c>
      <c r="J110" s="49">
        <v>110.92173429787331</v>
      </c>
      <c r="K110" s="100">
        <v>113.06860275596384</v>
      </c>
      <c r="L110" s="100">
        <f>+VLOOKUP(YEAR(B110),'NREL Battery'!$P$3:$R$9,3,FALSE)</f>
        <v>93</v>
      </c>
      <c r="M110" s="123">
        <f ca="1">+VLOOKUP(YEAR(B110),'Irena Eólico'!$E$3:$G$23,3,FALSE)</f>
        <v>76.69613587398257</v>
      </c>
      <c r="N110" s="60">
        <f t="shared" si="1"/>
        <v>99</v>
      </c>
      <c r="O110">
        <f t="shared" si="2"/>
        <v>29</v>
      </c>
      <c r="R110" s="1"/>
    </row>
    <row r="111" spans="2:18">
      <c r="B111" s="35">
        <v>43556</v>
      </c>
      <c r="C111" s="37">
        <v>105.26041666666666</v>
      </c>
      <c r="D111" s="38">
        <v>100.40890504316221</v>
      </c>
      <c r="E111" s="38">
        <v>104.1565973900435</v>
      </c>
      <c r="F111" s="41">
        <v>105.31328320802005</v>
      </c>
      <c r="G111" s="38">
        <v>107.75280898876404</v>
      </c>
      <c r="H111" s="55">
        <v>111.29385964912279</v>
      </c>
      <c r="I111" s="55">
        <v>58.136094674556219</v>
      </c>
      <c r="J111" s="49">
        <v>110.81988635463145</v>
      </c>
      <c r="K111" s="100">
        <v>113.36494295451178</v>
      </c>
      <c r="L111" s="100">
        <f>+VLOOKUP(YEAR(B111),'NREL Battery'!$P$3:$R$9,3,FALSE)</f>
        <v>93</v>
      </c>
      <c r="M111" s="123">
        <f ca="1">+VLOOKUP(YEAR(B111),'Irena Eólico'!$E$3:$G$23,3,FALSE)</f>
        <v>76.69613587398257</v>
      </c>
      <c r="N111" s="60">
        <f t="shared" si="1"/>
        <v>100</v>
      </c>
      <c r="O111">
        <f t="shared" si="2"/>
        <v>30</v>
      </c>
      <c r="R111" s="1"/>
    </row>
    <row r="112" spans="2:18">
      <c r="B112" s="35">
        <v>43586</v>
      </c>
      <c r="C112" s="37">
        <v>105.05208333333333</v>
      </c>
      <c r="D112" s="38">
        <v>100.8178100863244</v>
      </c>
      <c r="E112" s="38">
        <v>104.1565973900435</v>
      </c>
      <c r="F112" s="41">
        <v>105.36340852130326</v>
      </c>
      <c r="G112" s="38">
        <v>106.3483146067416</v>
      </c>
      <c r="H112" s="55">
        <v>109.97807017543859</v>
      </c>
      <c r="I112" s="55">
        <v>56.213017751479285</v>
      </c>
      <c r="J112" s="49">
        <v>103.65340742335462</v>
      </c>
      <c r="K112" s="100">
        <v>114.04652541117201</v>
      </c>
      <c r="L112" s="100">
        <f>+VLOOKUP(YEAR(B112),'NREL Battery'!$P$3:$R$9,3,FALSE)</f>
        <v>93</v>
      </c>
      <c r="M112" s="123">
        <f ca="1">+VLOOKUP(YEAR(B112),'Irena Eólico'!$E$3:$G$23,3,FALSE)</f>
        <v>76.69613587398257</v>
      </c>
      <c r="N112" s="60">
        <f t="shared" si="1"/>
        <v>101</v>
      </c>
      <c r="O112">
        <f t="shared" si="2"/>
        <v>31</v>
      </c>
      <c r="R112" s="1"/>
    </row>
    <row r="113" spans="2:18">
      <c r="B113" s="35">
        <v>43617</v>
      </c>
      <c r="C113" s="37">
        <v>104.32291666666667</v>
      </c>
      <c r="D113" s="38">
        <v>100.99954566106315</v>
      </c>
      <c r="E113" s="38">
        <v>104.1565973900435</v>
      </c>
      <c r="F113" s="41">
        <v>105.41353383458647</v>
      </c>
      <c r="G113" s="38">
        <v>103.70786516853931</v>
      </c>
      <c r="H113" s="55">
        <v>109.15570175438596</v>
      </c>
      <c r="I113" s="55">
        <v>56.80473372781065</v>
      </c>
      <c r="J113" s="49">
        <v>100.90427646834736</v>
      </c>
      <c r="K113" s="100">
        <v>114.10579345088161</v>
      </c>
      <c r="L113" s="100">
        <f>+VLOOKUP(YEAR(B113),'NREL Battery'!$P$3:$R$9,3,FALSE)</f>
        <v>93</v>
      </c>
      <c r="M113" s="123">
        <f ca="1">+VLOOKUP(YEAR(B113),'Irena Eólico'!$E$3:$G$23,3,FALSE)</f>
        <v>76.69613587398257</v>
      </c>
      <c r="N113" s="60">
        <f t="shared" si="1"/>
        <v>102</v>
      </c>
      <c r="O113">
        <f t="shared" si="2"/>
        <v>32</v>
      </c>
      <c r="R113" s="1"/>
    </row>
    <row r="114" spans="2:18">
      <c r="B114" s="35">
        <v>43647</v>
      </c>
      <c r="C114" s="37">
        <v>104.53124999999999</v>
      </c>
      <c r="D114" s="38">
        <v>101.1812812358019</v>
      </c>
      <c r="E114" s="38">
        <v>104.1565973900435</v>
      </c>
      <c r="F114" s="41">
        <v>105.81453634085211</v>
      </c>
      <c r="G114" s="38">
        <v>100.44943820224719</v>
      </c>
      <c r="H114" s="55">
        <v>109.10087719298245</v>
      </c>
      <c r="I114" s="55">
        <v>54.733727810650876</v>
      </c>
      <c r="J114" s="49">
        <v>102.13235165674699</v>
      </c>
      <c r="K114" s="100">
        <v>114.35768261964738</v>
      </c>
      <c r="L114" s="100">
        <f>+VLOOKUP(YEAR(B114),'NREL Battery'!$P$3:$R$9,3,FALSE)</f>
        <v>93</v>
      </c>
      <c r="M114" s="123">
        <f ca="1">+VLOOKUP(YEAR(B114),'Irena Eólico'!$E$3:$G$23,3,FALSE)</f>
        <v>76.69613587398257</v>
      </c>
      <c r="N114" s="60">
        <f t="shared" si="1"/>
        <v>103</v>
      </c>
      <c r="O114">
        <f t="shared" si="2"/>
        <v>33</v>
      </c>
      <c r="R114" s="1"/>
    </row>
    <row r="115" spans="2:18">
      <c r="B115" s="35">
        <v>43678</v>
      </c>
      <c r="C115" s="37">
        <v>103.74999999999999</v>
      </c>
      <c r="D115" s="38">
        <v>101.45388459791005</v>
      </c>
      <c r="E115" s="38">
        <v>104.1565973900435</v>
      </c>
      <c r="F115" s="41">
        <v>106.31578947368421</v>
      </c>
      <c r="G115" s="38">
        <v>98.595505617977537</v>
      </c>
      <c r="H115" s="55">
        <v>105.92105263157893</v>
      </c>
      <c r="I115" s="55">
        <v>55.917159763313606</v>
      </c>
      <c r="J115" s="49">
        <v>98.145451217970219</v>
      </c>
      <c r="K115" s="100">
        <v>114.5651207586309</v>
      </c>
      <c r="L115" s="100">
        <f>+VLOOKUP(YEAR(B115),'NREL Battery'!$P$3:$R$9,3,FALSE)</f>
        <v>93</v>
      </c>
      <c r="M115" s="123">
        <f ca="1">+VLOOKUP(YEAR(B115),'Irena Eólico'!$E$3:$G$23,3,FALSE)</f>
        <v>76.69613587398257</v>
      </c>
      <c r="N115" s="60">
        <f t="shared" si="1"/>
        <v>104</v>
      </c>
      <c r="O115">
        <f t="shared" si="2"/>
        <v>34</v>
      </c>
      <c r="R115" s="1"/>
    </row>
    <row r="116" spans="2:18">
      <c r="B116" s="35">
        <v>43709</v>
      </c>
      <c r="C116" s="37">
        <v>103.33333333333334</v>
      </c>
      <c r="D116" s="38">
        <v>101.6356201726488</v>
      </c>
      <c r="E116" s="38">
        <v>104.2049299178347</v>
      </c>
      <c r="F116" s="41">
        <v>107.61904761904762</v>
      </c>
      <c r="G116" s="38">
        <v>97.865168539325836</v>
      </c>
      <c r="H116" s="55">
        <v>105.64692982456138</v>
      </c>
      <c r="I116" s="55">
        <v>52.071005917159752</v>
      </c>
      <c r="J116" s="49">
        <v>98.790249112156403</v>
      </c>
      <c r="K116" s="100">
        <v>114.57993776855831</v>
      </c>
      <c r="L116" s="100">
        <f>+VLOOKUP(YEAR(B116),'NREL Battery'!$P$3:$R$9,3,FALSE)</f>
        <v>93</v>
      </c>
      <c r="M116" s="123">
        <f ca="1">+VLOOKUP(YEAR(B116),'Irena Eólico'!$E$3:$G$23,3,FALSE)</f>
        <v>76.69613587398257</v>
      </c>
      <c r="N116" s="60">
        <f t="shared" si="1"/>
        <v>105</v>
      </c>
      <c r="O116">
        <f t="shared" si="2"/>
        <v>35</v>
      </c>
      <c r="R116" s="1"/>
    </row>
    <row r="117" spans="2:18">
      <c r="B117" s="35">
        <v>43739</v>
      </c>
      <c r="C117" s="37">
        <v>103.4375</v>
      </c>
      <c r="D117" s="38">
        <v>101.40845070422534</v>
      </c>
      <c r="E117" s="38">
        <v>104.2049299178347</v>
      </c>
      <c r="F117" s="41">
        <v>107.66917293233082</v>
      </c>
      <c r="G117" s="38">
        <v>96.573033707865179</v>
      </c>
      <c r="H117" s="55">
        <v>104.98903508771929</v>
      </c>
      <c r="I117" s="55">
        <v>53.994082840236679</v>
      </c>
      <c r="J117" s="49">
        <v>98.745803428610827</v>
      </c>
      <c r="K117" s="100">
        <v>115.51340939398429</v>
      </c>
      <c r="L117" s="100">
        <f>+VLOOKUP(YEAR(B117),'NREL Battery'!$P$3:$R$9,3,FALSE)</f>
        <v>93</v>
      </c>
      <c r="M117" s="123">
        <f ca="1">+VLOOKUP(YEAR(B117),'Irena Eólico'!$E$3:$G$23,3,FALSE)</f>
        <v>76.69613587398257</v>
      </c>
      <c r="N117" s="60">
        <f t="shared" si="1"/>
        <v>106</v>
      </c>
      <c r="O117">
        <f t="shared" si="2"/>
        <v>36</v>
      </c>
      <c r="R117" s="1"/>
    </row>
    <row r="118" spans="2:18">
      <c r="B118" s="35">
        <v>43770</v>
      </c>
      <c r="C118" s="37">
        <v>103.64583333333333</v>
      </c>
      <c r="D118" s="38">
        <v>101.6810540663335</v>
      </c>
      <c r="E118" s="38">
        <v>104.2049299178347</v>
      </c>
      <c r="F118" s="41">
        <v>107.66917293233082</v>
      </c>
      <c r="G118" s="38">
        <v>93.82022471910112</v>
      </c>
      <c r="H118" s="55">
        <v>103.23464912280701</v>
      </c>
      <c r="I118" s="55">
        <v>52.366863905325431</v>
      </c>
      <c r="J118" s="49">
        <v>100.75409586871471</v>
      </c>
      <c r="K118" s="100">
        <v>115.61712846347606</v>
      </c>
      <c r="L118" s="100">
        <f>+VLOOKUP(YEAR(B118),'NREL Battery'!$P$3:$R$9,3,FALSE)</f>
        <v>93</v>
      </c>
      <c r="M118" s="123">
        <f ca="1">+VLOOKUP(YEAR(B118),'Irena Eólico'!$E$3:$G$23,3,FALSE)</f>
        <v>76.69613587398257</v>
      </c>
      <c r="N118" s="60">
        <f t="shared" si="1"/>
        <v>107</v>
      </c>
      <c r="O118">
        <f t="shared" si="2"/>
        <v>37</v>
      </c>
      <c r="R118" s="1"/>
    </row>
    <row r="119" spans="2:18">
      <c r="B119" s="35">
        <v>43800</v>
      </c>
      <c r="C119" s="37">
        <v>103.64583333333333</v>
      </c>
      <c r="D119" s="38">
        <v>102.18082689686507</v>
      </c>
      <c r="E119" s="38">
        <v>105.02658289028517</v>
      </c>
      <c r="F119" s="41">
        <v>107.66917293233082</v>
      </c>
      <c r="G119" s="38">
        <v>91.966292134831448</v>
      </c>
      <c r="H119" s="55">
        <v>103.50877192982458</v>
      </c>
      <c r="I119" s="55">
        <v>54.289940828402358</v>
      </c>
      <c r="J119" s="49">
        <v>104.24000484020665</v>
      </c>
      <c r="K119" s="100">
        <v>115.72084753296782</v>
      </c>
      <c r="L119" s="100">
        <f>+VLOOKUP(YEAR(B119),'NREL Battery'!$P$3:$R$9,3,FALSE)</f>
        <v>93</v>
      </c>
      <c r="M119" s="123">
        <f ca="1">+VLOOKUP(YEAR(B119),'Irena Eólico'!$E$3:$G$23,3,FALSE)</f>
        <v>76.69613587398257</v>
      </c>
      <c r="N119" s="60">
        <f t="shared" si="1"/>
        <v>108</v>
      </c>
      <c r="O119">
        <f t="shared" si="2"/>
        <v>38</v>
      </c>
      <c r="R119" s="1"/>
    </row>
    <row r="120" spans="2:18">
      <c r="B120" s="35">
        <v>43831</v>
      </c>
      <c r="C120" s="37">
        <v>103.80208333333334</v>
      </c>
      <c r="D120" s="38">
        <v>102.77146751476603</v>
      </c>
      <c r="E120" s="38">
        <v>105.17158047365878</v>
      </c>
      <c r="F120" s="41">
        <v>108.8721804511278</v>
      </c>
      <c r="G120" s="38">
        <v>91.910112359550553</v>
      </c>
      <c r="H120" s="55">
        <v>104.3859649122807</v>
      </c>
      <c r="I120" s="55">
        <v>49.278554495734781</v>
      </c>
      <c r="J120" s="49">
        <v>104.01268633899099</v>
      </c>
      <c r="K120" s="100">
        <v>116.38761297970071</v>
      </c>
      <c r="L120" s="100">
        <f>+VLOOKUP(YEAR(B120),'NREL Battery'!$P$3:$R$9,3,FALSE)</f>
        <v>87</v>
      </c>
      <c r="M120" s="123">
        <f ca="1">+VLOOKUP(YEAR(B120),'Irena Eólico'!$E$3:$G$23,3,FALSE)</f>
        <v>75.732987802269321</v>
      </c>
      <c r="N120" s="60">
        <f t="shared" si="1"/>
        <v>109</v>
      </c>
      <c r="O120">
        <f t="shared" si="2"/>
        <v>39</v>
      </c>
      <c r="R120" s="1"/>
    </row>
    <row r="121" spans="2:18">
      <c r="B121" s="35">
        <v>43862</v>
      </c>
      <c r="C121" s="37">
        <v>102.44791666666666</v>
      </c>
      <c r="D121" s="38">
        <v>103.04407087687414</v>
      </c>
      <c r="E121" s="38">
        <v>104.30159497341711</v>
      </c>
      <c r="F121" s="41">
        <v>110.07518796992481</v>
      </c>
      <c r="G121" s="38">
        <v>92.078651685393268</v>
      </c>
      <c r="H121" s="55">
        <v>100.32894736842104</v>
      </c>
      <c r="I121" s="55">
        <v>53.253663271083987</v>
      </c>
      <c r="J121" s="49">
        <v>97.775321169807611</v>
      </c>
      <c r="K121" s="100">
        <v>116.90620832715959</v>
      </c>
      <c r="L121" s="100">
        <f>+VLOOKUP(YEAR(B121),'NREL Battery'!$P$3:$R$9,3,FALSE)</f>
        <v>87</v>
      </c>
      <c r="M121" s="123">
        <f ca="1">+VLOOKUP(YEAR(B121),'Irena Eólico'!$E$3:$G$23,3,FALSE)</f>
        <v>75.732987802269321</v>
      </c>
      <c r="N121" s="60">
        <f t="shared" si="1"/>
        <v>110</v>
      </c>
      <c r="O121">
        <f t="shared" si="2"/>
        <v>40</v>
      </c>
      <c r="R121" s="1"/>
    </row>
    <row r="122" spans="2:18">
      <c r="B122" s="35">
        <v>43891</v>
      </c>
      <c r="C122" s="37">
        <v>100.57291666666666</v>
      </c>
      <c r="D122" s="38">
        <v>103.2258064516129</v>
      </c>
      <c r="E122" s="38">
        <v>104.30159497341711</v>
      </c>
      <c r="F122" s="41">
        <v>109.47368421052633</v>
      </c>
      <c r="G122" s="38">
        <v>92.921348314606746</v>
      </c>
      <c r="H122" s="55">
        <v>99.451754385964904</v>
      </c>
      <c r="I122" s="55">
        <v>55.578604329704064</v>
      </c>
      <c r="J122" s="49">
        <v>89.044532330648579</v>
      </c>
      <c r="K122" s="100">
        <v>117.29145058527189</v>
      </c>
      <c r="L122" s="100">
        <f>+VLOOKUP(YEAR(B122),'NREL Battery'!$P$3:$R$9,3,FALSE)</f>
        <v>87</v>
      </c>
      <c r="M122" s="123">
        <f ca="1">+VLOOKUP(YEAR(B122),'Irena Eólico'!$E$3:$G$23,3,FALSE)</f>
        <v>75.732987802269321</v>
      </c>
      <c r="N122" s="60">
        <f t="shared" si="1"/>
        <v>111</v>
      </c>
      <c r="O122">
        <f t="shared" si="2"/>
        <v>41</v>
      </c>
      <c r="R122" s="1"/>
    </row>
    <row r="123" spans="2:18">
      <c r="B123" s="35">
        <v>43922</v>
      </c>
      <c r="C123" s="37">
        <v>96.614583333333343</v>
      </c>
      <c r="D123" s="38">
        <v>103.2258064516129</v>
      </c>
      <c r="E123" s="38">
        <v>104.30159497341711</v>
      </c>
      <c r="F123" s="41">
        <v>109.47368421052633</v>
      </c>
      <c r="G123" s="38">
        <v>92.471910112359552</v>
      </c>
      <c r="H123" s="55">
        <v>93.366228070175438</v>
      </c>
      <c r="I123" s="55">
        <v>54.656680263472758</v>
      </c>
      <c r="J123" s="49">
        <v>86.801829977560828</v>
      </c>
      <c r="K123" s="100">
        <v>117.24699955548969</v>
      </c>
      <c r="L123" s="100">
        <f>+VLOOKUP(YEAR(B123),'NREL Battery'!$P$3:$R$9,3,FALSE)</f>
        <v>87</v>
      </c>
      <c r="M123" s="123">
        <f ca="1">+VLOOKUP(YEAR(B123),'Irena Eólico'!$E$3:$G$23,3,FALSE)</f>
        <v>75.732987802269321</v>
      </c>
      <c r="N123" s="60">
        <f t="shared" si="1"/>
        <v>112</v>
      </c>
      <c r="O123">
        <f t="shared" si="2"/>
        <v>42</v>
      </c>
      <c r="R123" s="1"/>
    </row>
    <row r="124" spans="2:18">
      <c r="B124" s="35">
        <v>43952</v>
      </c>
      <c r="C124" s="37">
        <v>98.229166666666671</v>
      </c>
      <c r="D124" s="38">
        <v>103.45297592003635</v>
      </c>
      <c r="E124" s="38">
        <v>104.30159497341711</v>
      </c>
      <c r="F124" s="41">
        <v>109.47368421052633</v>
      </c>
      <c r="G124" s="38">
        <v>90.224719101123597</v>
      </c>
      <c r="H124" s="55">
        <v>90.131578947368425</v>
      </c>
      <c r="I124" s="55">
        <v>53.170992484487989</v>
      </c>
      <c r="J124" s="49">
        <v>89.99253145931884</v>
      </c>
      <c r="K124" s="100">
        <v>117.18773151578013</v>
      </c>
      <c r="L124" s="100">
        <f>+VLOOKUP(YEAR(B124),'NREL Battery'!$P$3:$R$9,3,FALSE)</f>
        <v>87</v>
      </c>
      <c r="M124" s="123">
        <f ca="1">+VLOOKUP(YEAR(B124),'Irena Eólico'!$E$3:$G$23,3,FALSE)</f>
        <v>75.732987802269321</v>
      </c>
      <c r="N124" s="60">
        <f t="shared" si="1"/>
        <v>113</v>
      </c>
      <c r="O124">
        <f t="shared" si="2"/>
        <v>43</v>
      </c>
      <c r="R124" s="1"/>
    </row>
    <row r="125" spans="2:18">
      <c r="B125" s="35">
        <v>43983</v>
      </c>
      <c r="C125" s="37">
        <v>99.583333333333329</v>
      </c>
      <c r="D125" s="38">
        <v>104.17991821899138</v>
      </c>
      <c r="E125" s="38">
        <v>104.30159497341711</v>
      </c>
      <c r="F125" s="41">
        <v>109.72431077694236</v>
      </c>
      <c r="G125" s="38">
        <v>89.831460674157299</v>
      </c>
      <c r="H125" s="55">
        <v>89.035087719298247</v>
      </c>
      <c r="I125" s="55">
        <v>53.275748169090122</v>
      </c>
      <c r="J125" s="49">
        <v>98.737115581566911</v>
      </c>
      <c r="K125" s="100">
        <v>117.09882945621573</v>
      </c>
      <c r="L125" s="100">
        <f>+VLOOKUP(YEAR(B125),'NREL Battery'!$P$3:$R$9,3,FALSE)</f>
        <v>87</v>
      </c>
      <c r="M125" s="123">
        <f ca="1">+VLOOKUP(YEAR(B125),'Irena Eólico'!$E$3:$G$23,3,FALSE)</f>
        <v>75.732987802269321</v>
      </c>
      <c r="N125" s="60">
        <f t="shared" si="1"/>
        <v>114</v>
      </c>
      <c r="O125">
        <f t="shared" si="2"/>
        <v>44</v>
      </c>
      <c r="R125" s="1"/>
    </row>
    <row r="126" spans="2:18">
      <c r="B126" s="35">
        <v>44013</v>
      </c>
      <c r="C126" s="37">
        <v>100.52083333333333</v>
      </c>
      <c r="D126" s="38">
        <v>104.40708768741483</v>
      </c>
      <c r="E126" s="38">
        <v>104.30159497341711</v>
      </c>
      <c r="F126" s="41">
        <v>110.57644110275689</v>
      </c>
      <c r="G126" s="38">
        <v>89.269662921348313</v>
      </c>
      <c r="H126" s="55">
        <v>90.021929824561397</v>
      </c>
      <c r="I126" s="55">
        <v>52.511970958446931</v>
      </c>
      <c r="J126" s="49">
        <v>109.24935266284825</v>
      </c>
      <c r="K126" s="100">
        <v>117.21736553563491</v>
      </c>
      <c r="L126" s="100">
        <f>+VLOOKUP(YEAR(B126),'NREL Battery'!$P$3:$R$9,3,FALSE)</f>
        <v>87</v>
      </c>
      <c r="M126" s="123">
        <f ca="1">+VLOOKUP(YEAR(B126),'Irena Eólico'!$E$3:$G$23,3,FALSE)</f>
        <v>75.732987802269321</v>
      </c>
      <c r="N126" s="60">
        <f t="shared" si="1"/>
        <v>115</v>
      </c>
      <c r="O126">
        <f t="shared" si="2"/>
        <v>45</v>
      </c>
      <c r="R126" s="1"/>
    </row>
    <row r="127" spans="2:18">
      <c r="B127" s="35">
        <v>44044</v>
      </c>
      <c r="C127" s="37">
        <v>101.19791666666667</v>
      </c>
      <c r="D127" s="38">
        <v>104.17991821899138</v>
      </c>
      <c r="E127" s="38">
        <v>104.30159497341711</v>
      </c>
      <c r="F127" s="41">
        <v>109.47368421052633</v>
      </c>
      <c r="G127" s="38">
        <v>87.808988764044955</v>
      </c>
      <c r="H127" s="55">
        <v>92.160087719298247</v>
      </c>
      <c r="I127" s="55">
        <v>52.453842367178297</v>
      </c>
      <c r="J127" s="49">
        <v>111.70711104329473</v>
      </c>
      <c r="K127" s="100">
        <v>117.38035264483626</v>
      </c>
      <c r="L127" s="100">
        <f>+VLOOKUP(YEAR(B127),'NREL Battery'!$P$3:$R$9,3,FALSE)</f>
        <v>87</v>
      </c>
      <c r="M127" s="123">
        <f ca="1">+VLOOKUP(YEAR(B127),'Irena Eólico'!$E$3:$G$23,3,FALSE)</f>
        <v>75.732987802269321</v>
      </c>
      <c r="N127" s="60">
        <f t="shared" si="1"/>
        <v>116</v>
      </c>
      <c r="O127">
        <f t="shared" si="2"/>
        <v>46</v>
      </c>
      <c r="R127" s="1"/>
    </row>
    <row r="128" spans="2:18">
      <c r="B128" s="35">
        <v>44075</v>
      </c>
      <c r="C128" s="37">
        <v>101.82291666666667</v>
      </c>
      <c r="D128" s="38">
        <v>104.31621990004543</v>
      </c>
      <c r="E128" s="38">
        <v>104.39826002899952</v>
      </c>
      <c r="F128" s="41">
        <v>109.67418546365914</v>
      </c>
      <c r="G128" s="38">
        <v>87.471910112359538</v>
      </c>
      <c r="H128" s="55">
        <v>95.833333333333343</v>
      </c>
      <c r="I128" s="55">
        <v>52.341012430043335</v>
      </c>
      <c r="J128" s="49">
        <v>115.4161160603818</v>
      </c>
      <c r="K128" s="100">
        <v>118.12120314120611</v>
      </c>
      <c r="L128" s="49">
        <f>+VLOOKUP(YEAR(B128),'NREL Battery'!$P$3:$R$9,3,FALSE)</f>
        <v>87</v>
      </c>
      <c r="M128" s="123">
        <f ca="1">+VLOOKUP(YEAR(B128),'Irena Eólico'!$E$3:$G$23,3,FALSE)</f>
        <v>75.732987802269321</v>
      </c>
      <c r="N128" s="60">
        <f t="shared" si="1"/>
        <v>117</v>
      </c>
      <c r="O128">
        <f t="shared" si="2"/>
        <v>47</v>
      </c>
      <c r="R128" s="1"/>
    </row>
    <row r="129" spans="2:18">
      <c r="B129" s="35">
        <v>44105</v>
      </c>
      <c r="C129" s="11">
        <v>102.34375</v>
      </c>
      <c r="D129" s="7">
        <v>104.4525215810995</v>
      </c>
      <c r="E129" s="9">
        <v>104.73658772353794</v>
      </c>
      <c r="F129" s="40">
        <v>109.9248120300752</v>
      </c>
      <c r="G129" s="7">
        <v>88.876404494382015</v>
      </c>
      <c r="H129" s="13">
        <v>95.175438596491219</v>
      </c>
      <c r="I129" s="13">
        <v>52.237742156760056</v>
      </c>
      <c r="J129" s="12">
        <v>115.25042227448299</v>
      </c>
      <c r="K129" s="13">
        <v>118.93613868721293</v>
      </c>
      <c r="L129" s="11">
        <f>+VLOOKUP(YEAR(B129),'NREL Battery'!$P$3:$R$9,3,FALSE)</f>
        <v>87</v>
      </c>
      <c r="M129" s="126">
        <f ca="1">+VLOOKUP(YEAR(B129),'Irena Eólico'!$E$3:$G$23,3,FALSE)</f>
        <v>75.732987802269321</v>
      </c>
      <c r="N129" s="60">
        <f t="shared" si="1"/>
        <v>118</v>
      </c>
      <c r="R129" s="1"/>
    </row>
    <row r="130" spans="2:18">
      <c r="B130" s="35">
        <v>44136</v>
      </c>
      <c r="C130" s="11">
        <v>103.28125000000001</v>
      </c>
      <c r="D130" s="7">
        <v>104.72512494320763</v>
      </c>
      <c r="E130" s="9">
        <v>104.73658772353794</v>
      </c>
      <c r="F130" s="40">
        <v>110.47619047619048</v>
      </c>
      <c r="G130" s="7">
        <v>90.842696629213478</v>
      </c>
      <c r="H130" s="13">
        <v>95.614035087719301</v>
      </c>
      <c r="I130" s="13">
        <v>52.444101580262313</v>
      </c>
      <c r="J130" s="12">
        <v>121.45169412438939</v>
      </c>
      <c r="K130" s="13">
        <v>118.77315157801156</v>
      </c>
      <c r="L130" s="11">
        <f>+VLOOKUP(YEAR(B130),'NREL Battery'!$P$3:$R$9,3,FALSE)</f>
        <v>87</v>
      </c>
      <c r="M130" s="126">
        <f ca="1">+VLOOKUP(YEAR(B130),'Irena Eólico'!$E$3:$G$23,3,FALSE)</f>
        <v>75.732987802269321</v>
      </c>
      <c r="N130" s="60">
        <f t="shared" si="1"/>
        <v>119</v>
      </c>
      <c r="R130" s="1"/>
    </row>
    <row r="131" spans="2:18">
      <c r="B131" s="36">
        <v>44166</v>
      </c>
      <c r="C131" s="11">
        <v>104.42708333333333</v>
      </c>
      <c r="D131" s="7">
        <v>104.9068605179464</v>
      </c>
      <c r="E131" s="9">
        <v>104.73658772353794</v>
      </c>
      <c r="F131" s="40">
        <v>110.82706766917292</v>
      </c>
      <c r="G131" s="7">
        <v>96.404494382022463</v>
      </c>
      <c r="H131" s="13">
        <v>99.287280701754383</v>
      </c>
      <c r="I131" s="13">
        <v>55.721535830762967</v>
      </c>
      <c r="J131" s="12">
        <v>133.34697629953013</v>
      </c>
      <c r="K131" s="13">
        <v>119.17321084605128</v>
      </c>
      <c r="L131" s="11">
        <f>+VLOOKUP(YEAR(B131),'NREL Battery'!$P$3:$R$9,3,FALSE)</f>
        <v>87</v>
      </c>
      <c r="M131" s="126">
        <f ca="1">+VLOOKUP(YEAR(B131),'Irena Eólico'!$E$3:$G$23,3,FALSE)</f>
        <v>75.732987802269321</v>
      </c>
      <c r="N131" s="60">
        <f t="shared" si="1"/>
        <v>120</v>
      </c>
      <c r="R131" s="1"/>
    </row>
    <row r="132" spans="2:18">
      <c r="B132" s="36">
        <v>44197</v>
      </c>
      <c r="C132" s="11">
        <v>106.66666666666667</v>
      </c>
      <c r="D132" s="7">
        <v>105.04316219900045</v>
      </c>
      <c r="E132" s="9">
        <v>104.54325761237313</v>
      </c>
      <c r="F132" s="40">
        <v>111.02756892230576</v>
      </c>
      <c r="G132" s="7">
        <v>101.96629213483146</v>
      </c>
      <c r="H132" s="13">
        <v>101.53508771929825</v>
      </c>
      <c r="I132" s="13">
        <v>57.631398508009546</v>
      </c>
      <c r="J132" s="12">
        <v>137.04827678115615</v>
      </c>
      <c r="K132" s="13">
        <v>120.00296340198548</v>
      </c>
      <c r="L132" s="11">
        <f>+VLOOKUP(YEAR(B132),'NREL Battery'!$P$3:$R$9,3,FALSE)</f>
        <v>81.78</v>
      </c>
      <c r="M132" s="126">
        <f ca="1">+VLOOKUP(YEAR(B132),'Irena Eólico'!$E$3:$G$23,3,FALSE)</f>
        <v>83.645279037151013</v>
      </c>
      <c r="N132" s="60">
        <f t="shared" si="1"/>
        <v>121</v>
      </c>
      <c r="R132" s="1"/>
    </row>
    <row r="133" spans="2:18">
      <c r="B133" s="36">
        <v>44228</v>
      </c>
      <c r="C133" s="11">
        <v>109.6875</v>
      </c>
      <c r="D133" s="7">
        <v>105.2703316674239</v>
      </c>
      <c r="E133" s="9">
        <v>105.79990333494442</v>
      </c>
      <c r="F133" s="40">
        <v>111.72932330827068</v>
      </c>
      <c r="G133" s="7">
        <v>112.80898876404495</v>
      </c>
      <c r="H133" s="13">
        <v>103.23464912280701</v>
      </c>
      <c r="I133" s="13">
        <v>59.058134429414132</v>
      </c>
      <c r="J133" s="12">
        <v>145.46925306148276</v>
      </c>
      <c r="K133" s="13">
        <v>120.22521855089643</v>
      </c>
      <c r="L133" s="11">
        <f>+VLOOKUP(YEAR(B133),'NREL Battery'!$P$3:$R$9,3,FALSE)</f>
        <v>81.78</v>
      </c>
      <c r="M133" s="126">
        <f ca="1">+VLOOKUP(YEAR(B133),'Irena Eólico'!$E$3:$G$23,3,FALSE)</f>
        <v>83.645279037151013</v>
      </c>
      <c r="N133" s="60">
        <f t="shared" si="1"/>
        <v>122</v>
      </c>
      <c r="R133" s="1"/>
    </row>
    <row r="134" spans="2:18">
      <c r="B134" s="36">
        <v>44256</v>
      </c>
      <c r="C134" s="11">
        <v>111.97916666666667</v>
      </c>
      <c r="D134" s="7">
        <v>105.45206724216266</v>
      </c>
      <c r="E134" s="9">
        <v>107.00821652972449</v>
      </c>
      <c r="F134" s="40">
        <v>111.77944862155388</v>
      </c>
      <c r="G134" s="7">
        <v>130.61797752808988</v>
      </c>
      <c r="H134" s="13">
        <v>104.93421052631579</v>
      </c>
      <c r="I134" s="13">
        <v>56.396228869995809</v>
      </c>
      <c r="J134" s="12">
        <v>154.83555039246281</v>
      </c>
      <c r="K134" s="13">
        <v>120.68454585864575</v>
      </c>
      <c r="L134" s="11">
        <f>+VLOOKUP(YEAR(B134),'NREL Battery'!$P$3:$R$9,3,FALSE)</f>
        <v>81.78</v>
      </c>
      <c r="M134" s="126">
        <f ca="1">+VLOOKUP(YEAR(B134),'Irena Eólico'!$E$3:$G$23,3,FALSE)</f>
        <v>83.645279037151013</v>
      </c>
      <c r="N134" s="60">
        <f t="shared" si="1"/>
        <v>123</v>
      </c>
      <c r="R134" s="1"/>
    </row>
    <row r="135" spans="2:18">
      <c r="B135" s="36">
        <v>44287</v>
      </c>
      <c r="C135" s="11">
        <v>113.48958333333334</v>
      </c>
      <c r="D135" s="7">
        <v>105.58836892321672</v>
      </c>
      <c r="E135" s="9">
        <v>107.1532141130981</v>
      </c>
      <c r="F135" s="40">
        <v>112.98245614035088</v>
      </c>
      <c r="G135" s="7">
        <v>152.69662921348313</v>
      </c>
      <c r="H135" s="13">
        <v>111.12938596491226</v>
      </c>
      <c r="I135" s="13">
        <v>58.399344255420829</v>
      </c>
      <c r="J135" s="12">
        <v>160.51955407629504</v>
      </c>
      <c r="K135" s="13">
        <v>121.12905615646761</v>
      </c>
      <c r="L135" s="11">
        <f>+VLOOKUP(YEAR(B135),'NREL Battery'!$P$3:$R$9,3,FALSE)</f>
        <v>81.78</v>
      </c>
      <c r="M135" s="126">
        <f ca="1">+VLOOKUP(YEAR(B135),'Irena Eólico'!$E$3:$G$23,3,FALSE)</f>
        <v>83.645279037151013</v>
      </c>
      <c r="N135" s="60">
        <f t="shared" si="1"/>
        <v>124</v>
      </c>
      <c r="R135" s="1"/>
    </row>
    <row r="136" spans="2:18">
      <c r="B136" s="36">
        <v>44317</v>
      </c>
      <c r="C136" s="11">
        <v>117.13541666666667</v>
      </c>
      <c r="D136" s="7">
        <v>106.58791458427987</v>
      </c>
      <c r="E136" s="9">
        <v>107.29821169647171</v>
      </c>
      <c r="F136" s="40">
        <v>113.38345864661655</v>
      </c>
      <c r="G136" s="7">
        <v>158.25842696629212</v>
      </c>
      <c r="H136" s="13">
        <v>113.92543859649122</v>
      </c>
      <c r="I136" s="13">
        <v>59.250238859258388</v>
      </c>
      <c r="J136" s="12">
        <v>175.10772178390306</v>
      </c>
      <c r="K136" s="13">
        <v>121.45503037487035</v>
      </c>
      <c r="L136" s="11">
        <f>+VLOOKUP(YEAR(B136),'NREL Battery'!$P$3:$R$9,3,FALSE)</f>
        <v>81.78</v>
      </c>
      <c r="M136" s="126">
        <f ca="1">+VLOOKUP(YEAR(B136),'Irena Eólico'!$E$3:$G$23,3,FALSE)</f>
        <v>83.645279037151013</v>
      </c>
      <c r="N136" s="60">
        <f t="shared" si="1"/>
        <v>125</v>
      </c>
      <c r="R136" s="1"/>
    </row>
    <row r="137" spans="2:18">
      <c r="B137" s="36">
        <v>44348</v>
      </c>
      <c r="C137" s="11">
        <v>119.21875</v>
      </c>
      <c r="D137" s="7">
        <v>106.45161290322582</v>
      </c>
      <c r="E137" s="9">
        <v>107.34654422426293</v>
      </c>
      <c r="F137" s="40">
        <v>113.83458646616542</v>
      </c>
      <c r="G137" s="7">
        <v>168.42696629213484</v>
      </c>
      <c r="H137" s="13">
        <v>118.80482456140349</v>
      </c>
      <c r="I137" s="13">
        <v>60.723255406584343</v>
      </c>
      <c r="J137" s="12">
        <v>165.28037857264573</v>
      </c>
      <c r="K137" s="13">
        <v>121.55874944436214</v>
      </c>
      <c r="L137" s="11">
        <f>+VLOOKUP(YEAR(B137),'NREL Battery'!$P$3:$R$9,3,FALSE)</f>
        <v>81.78</v>
      </c>
      <c r="M137" s="126">
        <f ca="1">+VLOOKUP(YEAR(B137),'Irena Eólico'!$E$3:$G$23,3,FALSE)</f>
        <v>83.645279037151013</v>
      </c>
      <c r="N137" s="60">
        <f t="shared" si="1"/>
        <v>126</v>
      </c>
      <c r="R137" s="1"/>
    </row>
    <row r="138" spans="2:18">
      <c r="B138" s="36">
        <v>44378</v>
      </c>
      <c r="C138" s="11">
        <v>120.75520833333333</v>
      </c>
      <c r="D138" s="7">
        <v>106.58427987278512</v>
      </c>
      <c r="E138" s="9">
        <v>108.64088931851134</v>
      </c>
      <c r="F138" s="40">
        <v>116.06165413533836</v>
      </c>
      <c r="G138" s="7">
        <v>184.14775280898877</v>
      </c>
      <c r="H138" s="13">
        <v>118.99396929824559</v>
      </c>
      <c r="I138" s="13">
        <v>59.47044913382539</v>
      </c>
      <c r="J138" s="12">
        <v>162.20530874884707</v>
      </c>
      <c r="K138" s="13">
        <v>122.53667209957031</v>
      </c>
      <c r="L138" s="11">
        <f>+VLOOKUP(YEAR(B138),'NREL Battery'!$P$3:$R$9,3,FALSE)</f>
        <v>81.78</v>
      </c>
      <c r="M138" s="126">
        <f ca="1">+VLOOKUP(YEAR(B138),'Irena Eólico'!$E$3:$G$23,3,FALSE)</f>
        <v>83.645279037151013</v>
      </c>
      <c r="N138" s="60">
        <f t="shared" si="1"/>
        <v>127</v>
      </c>
      <c r="R138" s="1"/>
    </row>
    <row r="139" spans="2:18">
      <c r="B139" s="36">
        <v>44409</v>
      </c>
      <c r="C139" s="11">
        <v>121.57031249999999</v>
      </c>
      <c r="D139" s="7">
        <v>106.47478418900501</v>
      </c>
      <c r="E139" s="9">
        <v>108.22232962783953</v>
      </c>
      <c r="F139" s="40">
        <v>117.07619047619049</v>
      </c>
      <c r="G139" s="7">
        <v>194.19101123595507</v>
      </c>
      <c r="H139" s="13">
        <v>123.46381578947367</v>
      </c>
      <c r="I139" s="13">
        <v>60.944529397424816</v>
      </c>
      <c r="J139" s="12">
        <v>160.89165074762337</v>
      </c>
      <c r="K139" s="13">
        <v>122.9811823973922</v>
      </c>
      <c r="L139" s="11">
        <f>+VLOOKUP(YEAR(B139),'NREL Battery'!$P$3:$R$9,3,FALSE)</f>
        <v>81.78</v>
      </c>
      <c r="M139" s="126">
        <f ca="1">+VLOOKUP(YEAR(B139),'Irena Eólico'!$E$3:$G$23,3,FALSE)</f>
        <v>83.645279037151013</v>
      </c>
      <c r="N139" s="60">
        <f t="shared" si="1"/>
        <v>128</v>
      </c>
      <c r="R139" s="1"/>
    </row>
    <row r="140" spans="2:18">
      <c r="B140" s="36">
        <v>44440</v>
      </c>
      <c r="C140" s="11">
        <v>122.74895833333332</v>
      </c>
      <c r="D140" s="7">
        <v>107.29986369831894</v>
      </c>
      <c r="E140" s="9">
        <v>111.01449975833735</v>
      </c>
      <c r="F140" s="40">
        <v>120.29122807017542</v>
      </c>
      <c r="G140" s="7">
        <v>203.51516853932586</v>
      </c>
      <c r="H140" s="13">
        <v>127.29934210526315</v>
      </c>
      <c r="I140" s="13">
        <v>59.255584540075255</v>
      </c>
      <c r="J140" s="12">
        <v>160.32212824719852</v>
      </c>
      <c r="K140" s="13">
        <v>124.43324937027707</v>
      </c>
      <c r="L140" s="11">
        <f>+VLOOKUP(YEAR(B140),'NREL Battery'!$P$3:$R$9,3,FALSE)</f>
        <v>81.78</v>
      </c>
      <c r="M140" s="126">
        <f ca="1">+VLOOKUP(YEAR(B140),'Irena Eólico'!$E$3:$G$23,3,FALSE)</f>
        <v>83.645279037151013</v>
      </c>
      <c r="N140" s="60">
        <f t="shared" si="1"/>
        <v>129</v>
      </c>
      <c r="R140" s="1"/>
    </row>
    <row r="141" spans="2:18">
      <c r="B141" s="36">
        <v>44470</v>
      </c>
      <c r="C141" s="11">
        <v>125.2421875</v>
      </c>
      <c r="D141" s="7">
        <v>107.56974102680599</v>
      </c>
      <c r="E141" s="9">
        <v>112.02368293861768</v>
      </c>
      <c r="F141" s="40">
        <v>120.50476190476192</v>
      </c>
      <c r="G141" s="7">
        <v>211.37921348314609</v>
      </c>
      <c r="H141" s="13">
        <v>132.81524122807016</v>
      </c>
      <c r="I141" s="13">
        <v>60.066764036607346</v>
      </c>
      <c r="J141" s="12">
        <v>168.13582286231821</v>
      </c>
      <c r="K141" s="13">
        <v>126.09275448214549</v>
      </c>
      <c r="L141" s="11">
        <f>+VLOOKUP(YEAR(B141),'NREL Battery'!$P$3:$R$9,3,FALSE)</f>
        <v>81.78</v>
      </c>
      <c r="M141" s="126">
        <f ca="1">+VLOOKUP(YEAR(B141),'Irena Eólico'!$E$3:$G$23,3,FALSE)</f>
        <v>83.645279037151013</v>
      </c>
      <c r="N141" s="60">
        <f t="shared" si="1"/>
        <v>130</v>
      </c>
      <c r="R141" s="1"/>
    </row>
    <row r="142" spans="2:18">
      <c r="B142" s="36">
        <v>44501</v>
      </c>
      <c r="C142" s="11">
        <v>126.71197916666668</v>
      </c>
      <c r="D142" s="7">
        <v>107.71740118128123</v>
      </c>
      <c r="E142" s="9">
        <v>114.56549057515709</v>
      </c>
      <c r="F142" s="40">
        <v>120.96691729323308</v>
      </c>
      <c r="G142" s="7">
        <v>216.74438202247194</v>
      </c>
      <c r="H142" s="13">
        <v>135.66831140350877</v>
      </c>
      <c r="I142" s="13">
        <v>60.754097212920257</v>
      </c>
      <c r="J142" s="12">
        <v>167.91190546234211</v>
      </c>
      <c r="K142" s="13">
        <v>126.72988590902357</v>
      </c>
      <c r="L142" s="11">
        <f>+VLOOKUP(YEAR(B142),'NREL Battery'!$P$3:$R$9,3,FALSE)</f>
        <v>81.78</v>
      </c>
      <c r="M142" s="126">
        <f ca="1">+VLOOKUP(YEAR(B142),'Irena Eólico'!$E$3:$G$23,3,FALSE)</f>
        <v>83.645279037151013</v>
      </c>
      <c r="N142" s="60">
        <f t="shared" ref="N142:N179" si="3">1+N141</f>
        <v>131</v>
      </c>
      <c r="R142" s="1"/>
    </row>
    <row r="143" spans="2:18">
      <c r="B143" s="36">
        <v>44531</v>
      </c>
      <c r="C143" s="11">
        <v>125.69687499999999</v>
      </c>
      <c r="D143" s="7">
        <v>107.98228078146298</v>
      </c>
      <c r="E143" s="9">
        <v>114.69115514741419</v>
      </c>
      <c r="F143" s="40">
        <v>122.0390977443609</v>
      </c>
      <c r="G143" s="7">
        <v>217.22865168539323</v>
      </c>
      <c r="H143" s="13">
        <v>125.75274122807016</v>
      </c>
      <c r="I143" s="13">
        <v>61.846020125029241</v>
      </c>
      <c r="J143" s="12">
        <v>164.21222455273494</v>
      </c>
      <c r="K143" s="13">
        <v>127.72262557415914</v>
      </c>
      <c r="L143" s="11">
        <f>+VLOOKUP(YEAR(B143),'NREL Battery'!$P$3:$R$9,3,FALSE)</f>
        <v>81.78</v>
      </c>
      <c r="M143" s="126">
        <f ca="1">+VLOOKUP(YEAR(B143),'Irena Eólico'!$E$3:$G$23,3,FALSE)</f>
        <v>83.645279037151013</v>
      </c>
      <c r="N143" s="60">
        <f t="shared" si="3"/>
        <v>132</v>
      </c>
      <c r="R143" s="1"/>
    </row>
    <row r="144" spans="2:18">
      <c r="B144" s="36">
        <v>44562</v>
      </c>
      <c r="C144" s="11">
        <v>128.36093750000001</v>
      </c>
      <c r="D144" s="7">
        <v>109.02635165833712</v>
      </c>
      <c r="E144" s="9">
        <v>120.1169647172547</v>
      </c>
      <c r="F144" s="40">
        <v>122.90325814536341</v>
      </c>
      <c r="G144" s="7">
        <v>218.31348314606745</v>
      </c>
      <c r="H144" s="13">
        <v>130.04769736842107</v>
      </c>
      <c r="I144" s="13">
        <v>61.98777317102163</v>
      </c>
      <c r="J144" s="12">
        <v>168.0915507043461</v>
      </c>
      <c r="K144" s="13">
        <v>129.24877759668098</v>
      </c>
      <c r="L144" s="11">
        <f>+VLOOKUP(YEAR(B144),'NREL Battery'!$P$3:$R$9,3,FALSE)</f>
        <v>76.559999999999988</v>
      </c>
      <c r="M144" s="126">
        <f ca="1">+VLOOKUP(YEAR(B144),'Irena Eólico'!$E$3:$G$23,3,FALSE)</f>
        <v>86.332973354869907</v>
      </c>
      <c r="N144" s="60">
        <f t="shared" si="3"/>
        <v>133</v>
      </c>
      <c r="R144" s="1"/>
    </row>
    <row r="145" spans="2:18">
      <c r="B145" s="36">
        <v>44593</v>
      </c>
      <c r="C145" s="11">
        <v>131.59375</v>
      </c>
      <c r="D145" s="7">
        <v>108.69468423443888</v>
      </c>
      <c r="E145" s="9">
        <v>123.29917834702755</v>
      </c>
      <c r="F145" s="40">
        <v>130.25614035087719</v>
      </c>
      <c r="G145" s="7">
        <v>198.93988764044943</v>
      </c>
      <c r="H145" s="13">
        <v>141.06907894736841</v>
      </c>
      <c r="I145" s="13">
        <v>62.101795315906635</v>
      </c>
      <c r="J145" s="12">
        <v>170.93594719917579</v>
      </c>
      <c r="K145" s="13">
        <v>129.6192028448659</v>
      </c>
      <c r="L145" s="11">
        <f>+VLOOKUP(YEAR(B145),'NREL Battery'!$P$3:$R$9,3,FALSE)</f>
        <v>76.559999999999988</v>
      </c>
      <c r="M145" s="126">
        <f ca="1">+VLOOKUP(YEAR(B145),'Irena Eólico'!$E$3:$G$23,3,FALSE)</f>
        <v>86.332973354869907</v>
      </c>
      <c r="N145" s="60">
        <f t="shared" si="3"/>
        <v>134</v>
      </c>
      <c r="R145" s="1"/>
    </row>
    <row r="146" spans="2:18">
      <c r="B146" s="36">
        <v>44621</v>
      </c>
      <c r="C146" s="11">
        <v>135.42395833333333</v>
      </c>
      <c r="D146" s="7">
        <v>109.860517946388</v>
      </c>
      <c r="E146" s="9">
        <v>123.95360077332043</v>
      </c>
      <c r="F146" s="40">
        <v>131.02205513784463</v>
      </c>
      <c r="G146" s="7">
        <v>187.96966292134832</v>
      </c>
      <c r="H146" s="13">
        <v>140.6343201754386</v>
      </c>
      <c r="I146" s="13">
        <v>61.957264289330048</v>
      </c>
      <c r="J146" s="12">
        <v>176.02957060865484</v>
      </c>
      <c r="K146" s="13">
        <v>132.03437546303155</v>
      </c>
      <c r="L146" s="11">
        <f>+VLOOKUP(YEAR(B146),'NREL Battery'!$P$3:$R$9,3,FALSE)</f>
        <v>76.559999999999988</v>
      </c>
      <c r="M146" s="126">
        <f ca="1">+VLOOKUP(YEAR(B146),'Irena Eólico'!$E$3:$G$23,3,FALSE)</f>
        <v>86.332973354869907</v>
      </c>
      <c r="N146" s="60">
        <f t="shared" si="3"/>
        <v>135</v>
      </c>
      <c r="R146" s="1"/>
    </row>
    <row r="147" spans="2:18">
      <c r="B147" s="36">
        <v>44652</v>
      </c>
      <c r="C147" s="11">
        <v>138.18229166666666</v>
      </c>
      <c r="D147" s="7">
        <v>112.42117219445706</v>
      </c>
      <c r="E147" s="9">
        <v>124.66457225712904</v>
      </c>
      <c r="F147" s="40">
        <v>131.87919799498746</v>
      </c>
      <c r="G147" s="7">
        <v>194.41629213483145</v>
      </c>
      <c r="H147" s="13">
        <v>142.46217105263156</v>
      </c>
      <c r="I147" s="13">
        <v>62.453784199692223</v>
      </c>
      <c r="J147" s="12">
        <v>175.09323818270602</v>
      </c>
      <c r="K147" s="13">
        <v>133.87168469402874</v>
      </c>
      <c r="L147" s="11">
        <f>+VLOOKUP(YEAR(B147),'NREL Battery'!$P$3:$R$9,3,FALSE)</f>
        <v>76.559999999999988</v>
      </c>
      <c r="M147" s="126">
        <f ca="1">+VLOOKUP(YEAR(B147),'Irena Eólico'!$E$3:$G$23,3,FALSE)</f>
        <v>86.332973354869907</v>
      </c>
      <c r="N147" s="60">
        <f t="shared" si="3"/>
        <v>136</v>
      </c>
      <c r="R147" s="1"/>
    </row>
    <row r="148" spans="2:18">
      <c r="B148" s="36">
        <v>44682</v>
      </c>
      <c r="C148" s="11">
        <v>142.31822916666664</v>
      </c>
      <c r="D148" s="7">
        <v>112.53657428441619</v>
      </c>
      <c r="E148" s="9">
        <v>125.40550990816818</v>
      </c>
      <c r="F148" s="40">
        <v>132.87869674185464</v>
      </c>
      <c r="G148" s="7">
        <v>214.21011235955058</v>
      </c>
      <c r="H148" s="13">
        <v>138.39473684210526</v>
      </c>
      <c r="I148" s="13">
        <v>67.202349428234456</v>
      </c>
      <c r="J148" s="12">
        <v>160.98825821854712</v>
      </c>
      <c r="K148" s="13">
        <v>135.47192176618759</v>
      </c>
      <c r="L148" s="11">
        <f>+VLOOKUP(YEAR(B148),'NREL Battery'!$P$3:$R$9,3,FALSE)</f>
        <v>76.559999999999988</v>
      </c>
      <c r="M148" s="126">
        <f ca="1">+VLOOKUP(YEAR(B148),'Irena Eólico'!$E$3:$G$23,3,FALSE)</f>
        <v>86.332973354869907</v>
      </c>
      <c r="N148" s="60">
        <f t="shared" si="3"/>
        <v>137</v>
      </c>
      <c r="R148" s="1"/>
    </row>
    <row r="149" spans="2:18">
      <c r="B149" s="36">
        <v>44713</v>
      </c>
      <c r="C149" s="11">
        <v>145.96406249999998</v>
      </c>
      <c r="D149" s="7">
        <v>112.91912766924126</v>
      </c>
      <c r="E149" s="9">
        <v>126.47365877235377</v>
      </c>
      <c r="F149" s="40">
        <v>137.51328320802006</v>
      </c>
      <c r="G149" s="7">
        <v>211.80280898876407</v>
      </c>
      <c r="H149" s="13">
        <v>130.20120614035088</v>
      </c>
      <c r="I149" s="13">
        <v>67.268539671026801</v>
      </c>
      <c r="J149" s="12">
        <v>155.31952478517823</v>
      </c>
      <c r="K149" s="13">
        <v>136.7461846199437</v>
      </c>
      <c r="L149" s="11">
        <f>+VLOOKUP(YEAR(B149),'NREL Battery'!$P$3:$R$9,3,FALSE)</f>
        <v>76.559999999999988</v>
      </c>
      <c r="M149" s="126">
        <f ca="1">+VLOOKUP(YEAR(B149),'Irena Eólico'!$E$3:$G$23,3,FALSE)</f>
        <v>86.332973354869907</v>
      </c>
      <c r="N149" s="60">
        <f t="shared" si="3"/>
        <v>138</v>
      </c>
      <c r="R149" s="1"/>
    </row>
    <row r="150" spans="2:18">
      <c r="B150" s="36">
        <v>44743</v>
      </c>
      <c r="C150" s="11">
        <v>141.80937499999999</v>
      </c>
      <c r="D150" s="7">
        <v>112.81781008632441</v>
      </c>
      <c r="E150" s="9">
        <v>127.87433542774286</v>
      </c>
      <c r="F150" s="40">
        <v>139.43859649122808</v>
      </c>
      <c r="G150" s="7">
        <v>204.10674157303373</v>
      </c>
      <c r="H150" s="13">
        <v>124.73903508771929</v>
      </c>
      <c r="I150" s="13">
        <v>66.311091856334798</v>
      </c>
      <c r="J150" s="12">
        <v>129.47044969383725</v>
      </c>
      <c r="K150" s="13">
        <v>138.62794488072308</v>
      </c>
      <c r="L150" s="11">
        <f>+VLOOKUP(YEAR(B150),'NREL Battery'!$P$3:$R$9,3,FALSE)</f>
        <v>76.559999999999988</v>
      </c>
      <c r="M150" s="126">
        <f ca="1">+VLOOKUP(YEAR(B150),'Irena Eólico'!$E$3:$G$23,3,FALSE)</f>
        <v>86.332973354869907</v>
      </c>
      <c r="N150" s="60">
        <f t="shared" si="3"/>
        <v>139</v>
      </c>
      <c r="R150" s="1"/>
    </row>
    <row r="151" spans="2:18">
      <c r="B151" s="36">
        <v>44774</v>
      </c>
      <c r="C151" s="11">
        <v>140.38854166666667</v>
      </c>
      <c r="D151" s="7">
        <v>112.14402544298048</v>
      </c>
      <c r="E151" s="9">
        <v>128.55582406959886</v>
      </c>
      <c r="F151" s="40">
        <v>143.59197994987468</v>
      </c>
      <c r="G151" s="7">
        <v>191.65112359550562</v>
      </c>
      <c r="H151" s="13">
        <v>118.95065789473685</v>
      </c>
      <c r="I151" s="13">
        <v>65.917823844530687</v>
      </c>
      <c r="J151" s="12">
        <v>136.88453805005148</v>
      </c>
      <c r="K151" s="13">
        <v>140.3022670025189</v>
      </c>
      <c r="L151" s="11">
        <f>+VLOOKUP(YEAR(B151),'NREL Battery'!$P$3:$R$9,3,FALSE)</f>
        <v>76.559999999999988</v>
      </c>
      <c r="M151" s="126">
        <f ca="1">+VLOOKUP(YEAR(B151),'Irena Eólico'!$E$3:$G$23,3,FALSE)</f>
        <v>86.332973354869907</v>
      </c>
      <c r="N151" s="60">
        <f t="shared" si="3"/>
        <v>140</v>
      </c>
      <c r="R151" s="1"/>
    </row>
    <row r="152" spans="2:18">
      <c r="B152" s="36">
        <v>44805</v>
      </c>
      <c r="C152" s="11">
        <v>139.53020833333335</v>
      </c>
      <c r="D152" s="7">
        <v>111.3284870513403</v>
      </c>
      <c r="E152" s="9">
        <v>131.06138231029482</v>
      </c>
      <c r="F152" s="40">
        <v>144.00551378446116</v>
      </c>
      <c r="G152" s="7">
        <v>178.60280898876405</v>
      </c>
      <c r="H152" s="13">
        <v>117.20559210526315</v>
      </c>
      <c r="I152" s="13">
        <v>62.979670748139881</v>
      </c>
      <c r="J152" s="12">
        <v>132.99390959942318</v>
      </c>
      <c r="K152" s="13">
        <v>141.51726181656542</v>
      </c>
      <c r="L152" s="11">
        <f>+VLOOKUP(YEAR(B152),'NREL Battery'!$P$3:$R$9,3,FALSE)</f>
        <v>76.559999999999988</v>
      </c>
      <c r="M152" s="126">
        <f ca="1">+VLOOKUP(YEAR(B152),'Irena Eólico'!$E$3:$G$23,3,FALSE)</f>
        <v>86.332973354869907</v>
      </c>
      <c r="N152" s="60">
        <f t="shared" si="3"/>
        <v>141</v>
      </c>
      <c r="R152" s="1"/>
    </row>
    <row r="153" spans="2:18">
      <c r="B153" s="36">
        <v>44835</v>
      </c>
      <c r="C153" s="11">
        <v>138.05260416666664</v>
      </c>
      <c r="D153" s="7">
        <v>111.5397546569741</v>
      </c>
      <c r="E153" s="9">
        <v>131.33784436926049</v>
      </c>
      <c r="F153" s="40">
        <v>144.38947368421054</v>
      </c>
      <c r="G153" s="7">
        <v>168.88876404494383</v>
      </c>
      <c r="H153" s="13">
        <v>114.11129385964914</v>
      </c>
      <c r="I153" s="13">
        <v>62.578891914565119</v>
      </c>
      <c r="J153" s="12">
        <v>131.04251041066678</v>
      </c>
      <c r="K153" s="13">
        <v>142.24329530300787</v>
      </c>
      <c r="L153" s="11">
        <f>+VLOOKUP(YEAR(B153),'NREL Battery'!$P$3:$R$9,3,FALSE)</f>
        <v>76.559999999999988</v>
      </c>
      <c r="M153" s="126">
        <f ca="1">+VLOOKUP(YEAR(B153),'Irena Eólico'!$E$3:$G$23,3,FALSE)</f>
        <v>86.332973354869907</v>
      </c>
      <c r="N153" s="60">
        <f t="shared" si="3"/>
        <v>142</v>
      </c>
      <c r="R153" s="1"/>
    </row>
    <row r="154" spans="2:18">
      <c r="B154" s="36">
        <v>44866</v>
      </c>
      <c r="C154" s="11">
        <v>137.06093749999999</v>
      </c>
      <c r="D154" s="7">
        <v>111.74875056792368</v>
      </c>
      <c r="E154" s="9">
        <v>131.33832769453841</v>
      </c>
      <c r="F154" s="40">
        <v>145.17644110275688</v>
      </c>
      <c r="G154" s="7">
        <v>163.21067415730337</v>
      </c>
      <c r="H154" s="13">
        <v>112.58278508771929</v>
      </c>
      <c r="I154" s="13">
        <v>64.884289253040549</v>
      </c>
      <c r="J154" s="12">
        <v>138.07057377619066</v>
      </c>
      <c r="K154" s="13">
        <v>143.63609423618314</v>
      </c>
      <c r="L154" s="11">
        <f>+VLOOKUP(YEAR(B154),'NREL Battery'!$P$3:$R$9,3,FALSE)</f>
        <v>76.559999999999988</v>
      </c>
      <c r="M154" s="126">
        <f ca="1">+VLOOKUP(YEAR(B154),'Irena Eólico'!$E$3:$G$23,3,FALSE)</f>
        <v>86.332973354869907</v>
      </c>
      <c r="N154" s="60">
        <f t="shared" si="3"/>
        <v>143</v>
      </c>
      <c r="R154" s="1"/>
    </row>
    <row r="155" spans="2:18">
      <c r="B155" s="36">
        <v>44896</v>
      </c>
      <c r="C155" s="11">
        <v>134.32135416666665</v>
      </c>
      <c r="D155" s="7">
        <v>112.00272603362109</v>
      </c>
      <c r="E155" s="9">
        <v>131.52150797486709</v>
      </c>
      <c r="F155" s="40">
        <v>145.95288220551376</v>
      </c>
      <c r="G155" s="7">
        <v>158.06235955056181</v>
      </c>
      <c r="H155" s="13">
        <v>114.32510964912279</v>
      </c>
      <c r="I155" s="13">
        <v>64.129452293363059</v>
      </c>
      <c r="J155" s="12">
        <v>143.86974059893393</v>
      </c>
      <c r="K155" s="13">
        <v>144.03615350422282</v>
      </c>
      <c r="L155" s="11">
        <f>+VLOOKUP(YEAR(B155),'NREL Battery'!$P$3:$R$9,3,FALSE)</f>
        <v>76.559999999999988</v>
      </c>
      <c r="M155" s="126">
        <f ca="1">+VLOOKUP(YEAR(B155),'Irena Eólico'!$E$3:$G$23,3,FALSE)</f>
        <v>86.332973354869907</v>
      </c>
      <c r="N155" s="60">
        <f t="shared" si="3"/>
        <v>144</v>
      </c>
      <c r="R155" s="1"/>
    </row>
    <row r="156" spans="2:18">
      <c r="B156" s="36">
        <v>44927</v>
      </c>
      <c r="C156" s="11">
        <v>135.53489583333331</v>
      </c>
      <c r="D156" s="7">
        <v>112.25851885506589</v>
      </c>
      <c r="E156" s="9">
        <v>132.48332527791203</v>
      </c>
      <c r="F156" s="40">
        <v>146.24761904761905</v>
      </c>
      <c r="G156" s="7">
        <v>153.74831460674159</v>
      </c>
      <c r="H156" s="13">
        <v>114.74287280701753</v>
      </c>
      <c r="I156" s="13">
        <v>63.717050661518002</v>
      </c>
      <c r="J156" s="12">
        <v>154.74627726911007</v>
      </c>
      <c r="K156" s="13">
        <v>145.20669728848719</v>
      </c>
      <c r="L156" s="11">
        <f>+VLOOKUP(YEAR(B156),'NREL Battery'!$P$3:$R$9,3,FALSE)</f>
        <v>73.497599999999991</v>
      </c>
      <c r="M156" s="126">
        <f ca="1">+VLOOKUP(YEAR(B156),'Irena Eólico'!$E$3:$G$23,3,FALSE)</f>
        <v>82.729418097839741</v>
      </c>
      <c r="N156" s="60">
        <f t="shared" si="3"/>
        <v>145</v>
      </c>
      <c r="R156" s="1"/>
    </row>
    <row r="157" spans="2:18">
      <c r="B157" s="36">
        <v>44958</v>
      </c>
      <c r="C157" s="11">
        <v>134.72343749999999</v>
      </c>
      <c r="D157" s="7">
        <v>112.60290776919581</v>
      </c>
      <c r="E157" s="9">
        <v>134.12469792170131</v>
      </c>
      <c r="F157" s="40">
        <v>146.39498746867167</v>
      </c>
      <c r="G157" s="7">
        <v>159.80337078651687</v>
      </c>
      <c r="H157" s="13">
        <v>114.97752192982456</v>
      </c>
      <c r="I157" s="13">
        <v>61.806123256243239</v>
      </c>
      <c r="J157" s="12">
        <v>153.97964128562089</v>
      </c>
      <c r="K157" s="13">
        <v>145.10297821899542</v>
      </c>
      <c r="L157" s="11">
        <f>+VLOOKUP(YEAR(B157),'NREL Battery'!$P$3:$R$9,3,FALSE)</f>
        <v>73.497599999999991</v>
      </c>
      <c r="M157" s="126">
        <f ca="1">+VLOOKUP(YEAR(B157),'Irena Eólico'!$E$3:$G$23,3,FALSE)</f>
        <v>82.729418097839741</v>
      </c>
      <c r="N157" s="60">
        <f t="shared" si="3"/>
        <v>146</v>
      </c>
      <c r="R157" s="1"/>
    </row>
    <row r="158" spans="2:18">
      <c r="B158" s="36">
        <v>44986</v>
      </c>
      <c r="C158" s="11">
        <v>133.88645833333334</v>
      </c>
      <c r="D158" s="7">
        <v>116.27760109041346</v>
      </c>
      <c r="E158" s="9">
        <v>134.12663122281293</v>
      </c>
      <c r="F158" s="40">
        <v>146.68571428571425</v>
      </c>
      <c r="G158" s="7">
        <v>161.44550561797752</v>
      </c>
      <c r="H158" s="13">
        <v>115.47203947368421</v>
      </c>
      <c r="I158" s="13">
        <v>61.727975368927524</v>
      </c>
      <c r="J158" s="12">
        <v>151.92521417972321</v>
      </c>
      <c r="K158" s="13">
        <v>146.68839828122685</v>
      </c>
      <c r="L158" s="11">
        <f>+VLOOKUP(YEAR(B158),'NREL Battery'!$P$3:$R$9,3,FALSE)</f>
        <v>73.497599999999991</v>
      </c>
      <c r="M158" s="126">
        <f ca="1">+VLOOKUP(YEAR(B158),'Irena Eólico'!$E$3:$G$23,3,FALSE)</f>
        <v>82.729418097839741</v>
      </c>
      <c r="N158" s="60">
        <f t="shared" si="3"/>
        <v>147</v>
      </c>
      <c r="R158" s="1"/>
    </row>
    <row r="159" spans="2:18">
      <c r="B159" s="36">
        <v>45017</v>
      </c>
      <c r="C159" s="11">
        <v>133.80625000000001</v>
      </c>
      <c r="D159" s="7">
        <v>116.48705134029986</v>
      </c>
      <c r="E159" s="9">
        <v>134.83373610439827</v>
      </c>
      <c r="F159" s="40">
        <v>147.84761904761905</v>
      </c>
      <c r="G159" s="7">
        <v>164.52078651685392</v>
      </c>
      <c r="H159" s="13">
        <v>113.25109649122807</v>
      </c>
      <c r="I159" s="13">
        <v>59.97697839566105</v>
      </c>
      <c r="J159" s="12">
        <v>151.55178714566512</v>
      </c>
      <c r="K159" s="13">
        <v>147.13290857904875</v>
      </c>
      <c r="L159" s="11">
        <f>+VLOOKUP(YEAR(B159),'NREL Battery'!$P$3:$R$9,3,FALSE)</f>
        <v>73.497599999999991</v>
      </c>
      <c r="M159" s="126">
        <f ca="1">+VLOOKUP(YEAR(B159),'Irena Eólico'!$E$3:$G$23,3,FALSE)</f>
        <v>82.729418097839741</v>
      </c>
      <c r="N159" s="60">
        <f t="shared" si="3"/>
        <v>148</v>
      </c>
    </row>
    <row r="160" spans="2:18">
      <c r="B160" s="36">
        <v>45047</v>
      </c>
      <c r="C160" s="11">
        <v>132.11979166666666</v>
      </c>
      <c r="D160" s="7">
        <v>116.6819627442072</v>
      </c>
      <c r="E160" s="9">
        <v>134.86128564523924</v>
      </c>
      <c r="F160" s="40">
        <v>148.1889724310777</v>
      </c>
      <c r="G160" s="7">
        <v>174.64550561797753</v>
      </c>
      <c r="H160" s="13">
        <v>114.19517543859649</v>
      </c>
      <c r="I160" s="13">
        <v>56.294300873181633</v>
      </c>
      <c r="J160" s="12">
        <v>141.58374939945691</v>
      </c>
      <c r="K160" s="13">
        <v>147.29589568825011</v>
      </c>
      <c r="L160" s="11">
        <f>+VLOOKUP(YEAR(B160),'NREL Battery'!$P$3:$R$9,3,FALSE)</f>
        <v>73.497599999999991</v>
      </c>
      <c r="M160" s="126">
        <f ca="1">+VLOOKUP(YEAR(B160),'Irena Eólico'!$E$3:$G$23,3,FALSE)</f>
        <v>82.729418097839741</v>
      </c>
      <c r="N160" s="60">
        <f t="shared" si="3"/>
        <v>149</v>
      </c>
    </row>
    <row r="161" spans="2:14">
      <c r="B161" s="36">
        <v>45078</v>
      </c>
      <c r="C161" s="11">
        <v>132.21875</v>
      </c>
      <c r="D161" s="7">
        <v>116.47205815538393</v>
      </c>
      <c r="E161" s="9">
        <v>134.895601739971</v>
      </c>
      <c r="F161" s="40">
        <v>149.35488721804512</v>
      </c>
      <c r="G161" s="7">
        <v>175.3325842696629</v>
      </c>
      <c r="H161" s="13">
        <v>112.68585526315789</v>
      </c>
      <c r="I161" s="13">
        <v>56.032193857302644</v>
      </c>
      <c r="J161" s="12">
        <v>144.19647768536319</v>
      </c>
      <c r="K161" s="13">
        <v>147.07364053933915</v>
      </c>
      <c r="L161" s="11">
        <f>+VLOOKUP(YEAR(B161),'NREL Battery'!$P$3:$R$9,3,FALSE)</f>
        <v>73.497599999999991</v>
      </c>
      <c r="M161" s="126">
        <f ca="1">+VLOOKUP(YEAR(B161),'Irena Eólico'!$E$3:$G$23,3,FALSE)</f>
        <v>82.729418097839741</v>
      </c>
      <c r="N161" s="60">
        <f t="shared" si="3"/>
        <v>150</v>
      </c>
    </row>
    <row r="162" spans="2:14">
      <c r="B162" s="36">
        <v>45108</v>
      </c>
      <c r="C162" s="11">
        <v>132.20572916666666</v>
      </c>
      <c r="D162" s="7">
        <v>115.23489323034985</v>
      </c>
      <c r="E162" s="9">
        <v>136.52150797486709</v>
      </c>
      <c r="F162" s="40">
        <v>150.87919799498749</v>
      </c>
      <c r="G162" s="7">
        <v>165.89438202247189</v>
      </c>
      <c r="H162" s="13">
        <v>110.96162280701753</v>
      </c>
      <c r="I162" s="13">
        <v>52.315468628422003</v>
      </c>
      <c r="J162" s="12">
        <v>145.21154444817074</v>
      </c>
      <c r="K162" s="13">
        <v>147.59223588679805</v>
      </c>
      <c r="L162" s="11">
        <f>+VLOOKUP(YEAR(B162),'NREL Battery'!$P$3:$R$9,3,FALSE)</f>
        <v>73.497599999999991</v>
      </c>
      <c r="M162" s="126">
        <f ca="1">+VLOOKUP(YEAR(B162),'Irena Eólico'!$E$3:$G$23,3,FALSE)</f>
        <v>82.729418097839741</v>
      </c>
      <c r="N162" s="60">
        <f t="shared" si="3"/>
        <v>151</v>
      </c>
    </row>
    <row r="163" spans="2:14">
      <c r="B163" s="36">
        <v>45139</v>
      </c>
      <c r="C163" s="11">
        <v>134.20833333333334</v>
      </c>
      <c r="D163" s="7">
        <v>117.39936392548842</v>
      </c>
      <c r="E163" s="9">
        <v>137.79603673272115</v>
      </c>
      <c r="F163" s="40">
        <v>151.72681704260651</v>
      </c>
      <c r="G163" s="7">
        <v>162.81573033707866</v>
      </c>
      <c r="H163" s="13">
        <v>111.80921052631578</v>
      </c>
      <c r="I163" s="13">
        <v>50.049646019842264</v>
      </c>
      <c r="J163" s="12">
        <v>143.60404980924332</v>
      </c>
      <c r="K163" s="13">
        <v>147.75522299599939</v>
      </c>
      <c r="L163" s="11">
        <f>+VLOOKUP(YEAR(B163),'NREL Battery'!$P$3:$R$9,3,FALSE)</f>
        <v>73.497599999999991</v>
      </c>
      <c r="M163" s="126">
        <f ca="1">+VLOOKUP(YEAR(B163),'Irena Eólico'!$E$3:$G$23,3,FALSE)</f>
        <v>82.729418097839741</v>
      </c>
      <c r="N163" s="60">
        <f t="shared" si="3"/>
        <v>152</v>
      </c>
    </row>
    <row r="164" spans="2:14">
      <c r="B164" s="36">
        <v>45170</v>
      </c>
      <c r="C164" s="11">
        <v>134.86145833333333</v>
      </c>
      <c r="D164" s="7">
        <v>117.81735574738754</v>
      </c>
      <c r="E164" s="9">
        <v>137.88738521024649</v>
      </c>
      <c r="F164" s="40">
        <v>151.97343358395992</v>
      </c>
      <c r="G164" s="7">
        <v>156.42865168539325</v>
      </c>
      <c r="H164" s="13">
        <v>110.62280701754386</v>
      </c>
      <c r="I164" s="13">
        <v>44.268692188998976</v>
      </c>
      <c r="J164" s="12">
        <v>142.21275646645941</v>
      </c>
      <c r="K164" s="13">
        <v>148.74796266113498</v>
      </c>
      <c r="L164" s="11">
        <f>+VLOOKUP(YEAR(B164),'NREL Battery'!$P$3:$R$9,3,FALSE)</f>
        <v>73.497599999999991</v>
      </c>
      <c r="M164" s="126">
        <f ca="1">+VLOOKUP(YEAR(B164),'Irena Eólico'!$E$3:$G$23,3,FALSE)</f>
        <v>82.729418097839741</v>
      </c>
      <c r="N164" s="60">
        <f t="shared" si="3"/>
        <v>153</v>
      </c>
    </row>
    <row r="165" spans="2:14">
      <c r="B165" s="36">
        <v>45200</v>
      </c>
      <c r="C165" s="11">
        <v>132.91250000000002</v>
      </c>
      <c r="D165" s="7">
        <v>118.28305315765562</v>
      </c>
      <c r="E165" s="9">
        <v>138.01449975833737</v>
      </c>
      <c r="F165" s="40">
        <v>153.17142857142858</v>
      </c>
      <c r="G165" s="7">
        <v>151.72078651685393</v>
      </c>
      <c r="H165" s="13">
        <v>110.12225877192982</v>
      </c>
      <c r="I165" s="13">
        <v>42.186633855673655</v>
      </c>
      <c r="J165" s="12">
        <v>136.51799419707348</v>
      </c>
      <c r="K165" s="13">
        <v>149.41472810786783</v>
      </c>
      <c r="L165" s="11">
        <f>+VLOOKUP(YEAR(B165),'NREL Battery'!$P$3:$R$9,3,FALSE)</f>
        <v>73.497599999999991</v>
      </c>
      <c r="M165" s="126">
        <f ca="1">+VLOOKUP(YEAR(B165),'Irena Eólico'!$E$3:$G$23,3,FALSE)</f>
        <v>82.729418097839741</v>
      </c>
      <c r="N165" s="60">
        <f t="shared" si="3"/>
        <v>154</v>
      </c>
    </row>
    <row r="166" spans="2:14">
      <c r="B166" s="36">
        <v>45231</v>
      </c>
      <c r="C166" s="11">
        <v>131.69583333333333</v>
      </c>
      <c r="D166" s="7">
        <v>118.73602907769197</v>
      </c>
      <c r="E166" s="9">
        <v>137.69212179797003</v>
      </c>
      <c r="F166" s="40">
        <v>155.25213032581453</v>
      </c>
      <c r="G166" s="7">
        <v>146.82078651685393</v>
      </c>
      <c r="H166" s="13">
        <v>110.20394736842105</v>
      </c>
      <c r="I166" s="13">
        <v>39.984102625436911</v>
      </c>
      <c r="J166" s="12">
        <v>140.54656391022064</v>
      </c>
      <c r="K166" s="13">
        <v>150.5260038524226</v>
      </c>
      <c r="L166" s="11">
        <f>+VLOOKUP(YEAR(B166),'NREL Battery'!$P$3:$R$9,3,FALSE)</f>
        <v>73.497599999999991</v>
      </c>
      <c r="M166" s="126">
        <f ca="1">+VLOOKUP(YEAR(B166),'Irena Eólico'!$E$3:$G$23,3,FALSE)</f>
        <v>82.729418097839741</v>
      </c>
      <c r="N166" s="60">
        <f t="shared" si="3"/>
        <v>155</v>
      </c>
    </row>
    <row r="167" spans="2:14">
      <c r="B167" s="36">
        <v>45261</v>
      </c>
      <c r="C167" s="11">
        <v>130.13854166666667</v>
      </c>
      <c r="D167" s="7">
        <v>118.84007269422989</v>
      </c>
      <c r="E167" s="9">
        <v>137.70420492991784</v>
      </c>
      <c r="F167" s="40">
        <v>155.61052631578946</v>
      </c>
      <c r="G167" s="7">
        <v>147.47359550561796</v>
      </c>
      <c r="H167" s="13">
        <v>109.83552631578948</v>
      </c>
      <c r="I167" s="13">
        <v>38.728869579716338</v>
      </c>
      <c r="J167" s="12">
        <v>144.33193174799598</v>
      </c>
      <c r="K167" s="13">
        <v>149.7110683064158</v>
      </c>
      <c r="L167" s="11">
        <f>+VLOOKUP(YEAR(B167),'NREL Battery'!$P$3:$R$9,3,FALSE)</f>
        <v>73.497599999999991</v>
      </c>
      <c r="M167" s="126">
        <f ca="1">+VLOOKUP(YEAR(B167),'Irena Eólico'!$E$3:$G$23,3,FALSE)</f>
        <v>82.729418097839741</v>
      </c>
      <c r="N167" s="60">
        <f t="shared" si="3"/>
        <v>156</v>
      </c>
    </row>
    <row r="168" spans="2:14">
      <c r="B168" s="36">
        <v>45292</v>
      </c>
      <c r="C168" s="11">
        <v>130.88854166666667</v>
      </c>
      <c r="D168" s="7">
        <v>119.25124943207632</v>
      </c>
      <c r="E168" s="9">
        <v>138.26486225229579</v>
      </c>
      <c r="F168" s="40">
        <v>156.36390977443611</v>
      </c>
      <c r="G168" s="7">
        <v>156.89606741573033</v>
      </c>
      <c r="H168" s="13">
        <v>108.51315789473684</v>
      </c>
      <c r="I168" s="13">
        <v>37.114275588019218</v>
      </c>
      <c r="J168" s="12">
        <v>143.4754789276906</v>
      </c>
      <c r="K168" s="13">
        <v>150.71862498147874</v>
      </c>
      <c r="L168" s="11">
        <f>+VLOOKUP(YEAR(B168),'NREL Battery'!$P$3:$R$9,3,FALSE)</f>
        <v>70.435199999999995</v>
      </c>
      <c r="M168" s="126">
        <f ca="1">+VLOOKUP(YEAR(B168),'Irena Eólico'!$E$3:$G$23,3,FALSE)</f>
        <v>82.387988588241683</v>
      </c>
      <c r="N168" s="60">
        <f t="shared" si="3"/>
        <v>157</v>
      </c>
    </row>
    <row r="169" spans="2:14">
      <c r="B169" s="36">
        <v>45323</v>
      </c>
      <c r="C169" s="11">
        <v>132.77395833333333</v>
      </c>
      <c r="D169" s="7">
        <v>119.26033621081329</v>
      </c>
      <c r="E169" s="9">
        <v>138.2774287095215</v>
      </c>
      <c r="F169" s="40">
        <v>157.39248120300749</v>
      </c>
      <c r="G169" s="7">
        <v>164.26853932584271</v>
      </c>
      <c r="H169" s="13">
        <v>108.9830043859649</v>
      </c>
      <c r="I169" s="13">
        <v>35.1230819224143</v>
      </c>
      <c r="J169" s="12">
        <v>142.89848325923597</v>
      </c>
      <c r="K169" s="13">
        <v>151.60764557712253</v>
      </c>
      <c r="L169" s="11">
        <f>+VLOOKUP(YEAR(B169),'NREL Battery'!$P$3:$R$9,3,FALSE)</f>
        <v>70.435199999999995</v>
      </c>
      <c r="M169" s="126">
        <f ca="1">+VLOOKUP(YEAR(B169),'Irena Eólico'!$E$3:$G$23,3,FALSE)</f>
        <v>82.387988588241683</v>
      </c>
      <c r="N169" s="60">
        <f t="shared" si="3"/>
        <v>158</v>
      </c>
    </row>
    <row r="170" spans="2:14">
      <c r="B170" s="36">
        <v>45352</v>
      </c>
      <c r="C170" s="11">
        <v>132.86197916666666</v>
      </c>
      <c r="D170" s="7">
        <v>119.48750567923672</v>
      </c>
      <c r="E170" s="9">
        <v>140.0038666022233</v>
      </c>
      <c r="F170" s="40">
        <v>158.87969924812029</v>
      </c>
      <c r="G170" s="7">
        <v>150.0073033707865</v>
      </c>
      <c r="H170" s="13">
        <v>108.33881578947368</v>
      </c>
      <c r="I170" s="13">
        <v>33.776129817171743</v>
      </c>
      <c r="J170" s="12">
        <v>149.17250859790298</v>
      </c>
      <c r="K170" s="13">
        <v>152.17069195436358</v>
      </c>
      <c r="L170" s="11">
        <f>+VLOOKUP(YEAR(B170),'NREL Battery'!$P$3:$R$9,3,FALSE)</f>
        <v>70.435199999999995</v>
      </c>
      <c r="M170" s="126">
        <f ca="1">+VLOOKUP(YEAR(B170),'Irena Eólico'!$E$3:$G$23,3,FALSE)</f>
        <v>82.387988588241683</v>
      </c>
      <c r="N170" s="60">
        <f t="shared" si="3"/>
        <v>159</v>
      </c>
    </row>
    <row r="171" spans="2:14">
      <c r="B171" s="36">
        <v>45383</v>
      </c>
      <c r="C171" s="11">
        <v>133.84270833333335</v>
      </c>
      <c r="D171" s="7">
        <v>120.17310313493866</v>
      </c>
      <c r="E171" s="9">
        <v>140.00821652972451</v>
      </c>
      <c r="F171" s="40">
        <v>159.20100250626567</v>
      </c>
      <c r="G171" s="7">
        <v>145.8926966292135</v>
      </c>
      <c r="H171" s="13">
        <v>109.1765350877193</v>
      </c>
      <c r="I171" s="13">
        <v>33.334566664198064</v>
      </c>
      <c r="J171" s="12">
        <v>163.04504527224367</v>
      </c>
      <c r="K171" s="13">
        <v>152.97081049044303</v>
      </c>
      <c r="L171" s="11">
        <f>+VLOOKUP(YEAR(B171),'NREL Battery'!$P$3:$R$9,3,FALSE)</f>
        <v>70.435199999999995</v>
      </c>
      <c r="M171" s="126">
        <f ca="1">+VLOOKUP(YEAR(B171),'Irena Eólico'!$E$3:$G$23,3,FALSE)</f>
        <v>82.387988588241683</v>
      </c>
      <c r="N171" s="60">
        <f t="shared" si="3"/>
        <v>160</v>
      </c>
    </row>
    <row r="172" spans="2:14">
      <c r="B172" s="36">
        <v>45413</v>
      </c>
      <c r="C172" s="11">
        <v>132.97552083333332</v>
      </c>
      <c r="D172" s="7">
        <v>120.52521581099501</v>
      </c>
      <c r="E172" s="9">
        <v>140.04108264862251</v>
      </c>
      <c r="F172" s="40">
        <v>160.66666666666666</v>
      </c>
      <c r="G172" s="7">
        <v>147.44325842696631</v>
      </c>
      <c r="H172" s="13">
        <v>115.60910087719299</v>
      </c>
      <c r="I172" s="13">
        <v>30.370718231102195</v>
      </c>
      <c r="J172" s="12">
        <v>174.16370795923629</v>
      </c>
      <c r="K172" s="13">
        <v>153.38568676841012</v>
      </c>
      <c r="L172" s="11">
        <f>+VLOOKUP(YEAR(B172),'NREL Battery'!$P$3:$R$9,3,FALSE)</f>
        <v>70.435199999999995</v>
      </c>
      <c r="M172" s="126">
        <f ca="1">+VLOOKUP(YEAR(B172),'Irena Eólico'!$E$3:$G$23,3,FALSE)</f>
        <v>82.387988588241683</v>
      </c>
      <c r="N172" s="60">
        <f t="shared" si="3"/>
        <v>161</v>
      </c>
    </row>
    <row r="173" spans="2:14">
      <c r="B173" s="36">
        <v>45444</v>
      </c>
      <c r="C173" s="11">
        <v>133.28854166666667</v>
      </c>
      <c r="D173" s="7">
        <v>120.96228986824171</v>
      </c>
      <c r="E173" s="9">
        <v>140.02754954084097</v>
      </c>
      <c r="F173" s="40">
        <v>163.6641604010025</v>
      </c>
      <c r="G173" s="7">
        <v>145.2308988764045</v>
      </c>
      <c r="H173" s="13">
        <v>117.41008771929825</v>
      </c>
      <c r="I173" s="13">
        <v>30.278085003886833</v>
      </c>
      <c r="J173" s="12">
        <v>165.78191375339401</v>
      </c>
      <c r="K173" s="13">
        <v>153.23751666913617</v>
      </c>
      <c r="L173" s="11">
        <f>+VLOOKUP(YEAR(B173),'NREL Battery'!$P$3:$R$9,3,FALSE)</f>
        <v>70.435199999999995</v>
      </c>
      <c r="M173" s="126">
        <f ca="1">+VLOOKUP(YEAR(B173),'Irena Eólico'!$E$3:$G$23,3,FALSE)</f>
        <v>82.387988588241683</v>
      </c>
      <c r="N173" s="60">
        <f t="shared" si="3"/>
        <v>162</v>
      </c>
    </row>
    <row r="174" spans="2:14">
      <c r="B174" s="36">
        <v>45474</v>
      </c>
      <c r="C174" s="11">
        <v>134.02135416666667</v>
      </c>
      <c r="D174" s="7">
        <v>121.55747387551115</v>
      </c>
      <c r="E174" s="9">
        <v>140.59980666988884</v>
      </c>
      <c r="F174" s="40">
        <v>164.66917293233081</v>
      </c>
      <c r="G174" s="7">
        <v>140.8252808988764</v>
      </c>
      <c r="H174" s="13">
        <v>119.00054824561404</v>
      </c>
      <c r="I174" s="13">
        <v>25.644930664558647</v>
      </c>
      <c r="J174" s="12">
        <v>161.51709475618443</v>
      </c>
      <c r="K174" s="13">
        <v>154.37842643354568</v>
      </c>
      <c r="L174" s="11">
        <f>+VLOOKUP(YEAR(B174),'NREL Battery'!$P$3:$R$9,3,FALSE)</f>
        <v>70.435199999999995</v>
      </c>
      <c r="M174" s="126">
        <f ca="1">+VLOOKUP(YEAR(B174),'Irena Eólico'!$E$3:$G$23,3,FALSE)</f>
        <v>82.387988588241683</v>
      </c>
      <c r="N174" s="60">
        <f t="shared" si="3"/>
        <v>163</v>
      </c>
    </row>
    <row r="175" spans="2:14">
      <c r="B175" s="36">
        <v>45505</v>
      </c>
      <c r="C175" s="11">
        <v>133.05364583333332</v>
      </c>
      <c r="D175" s="7">
        <v>122.25761017719219</v>
      </c>
      <c r="E175" s="9">
        <v>142.76172063798938</v>
      </c>
      <c r="F175" s="40">
        <v>163.98395989974938</v>
      </c>
      <c r="G175" s="7">
        <v>137.09719101123594</v>
      </c>
      <c r="H175" s="13">
        <v>115.50932017543857</v>
      </c>
      <c r="I175" s="13">
        <v>24.438249973040346</v>
      </c>
      <c r="J175" s="12">
        <v>154.12603902775243</v>
      </c>
      <c r="K175" s="13">
        <v>154.76366869165804</v>
      </c>
      <c r="L175" s="11">
        <f>+VLOOKUP(YEAR(B175),'NREL Battery'!$P$3:$R$9,3,FALSE)</f>
        <v>70.435199999999995</v>
      </c>
      <c r="M175" s="126">
        <f ca="1">+VLOOKUP(YEAR(B175),'Irena Eólico'!$E$3:$G$23,3,FALSE)</f>
        <v>82.387988588241683</v>
      </c>
      <c r="N175" s="60">
        <f t="shared" si="3"/>
        <v>164</v>
      </c>
    </row>
    <row r="176" spans="2:14">
      <c r="B176" s="36">
        <v>45536</v>
      </c>
      <c r="C176" s="11">
        <v>131.60520833333334</v>
      </c>
      <c r="D176" s="7">
        <v>121.31712857791914</v>
      </c>
      <c r="E176" s="9">
        <v>142.11889801836634</v>
      </c>
      <c r="F176" s="40">
        <v>163.82105263157894</v>
      </c>
      <c r="G176" s="7">
        <v>134.34943820224717</v>
      </c>
      <c r="H176" s="13">
        <v>114.88596491228068</v>
      </c>
      <c r="I176" s="13">
        <v>22.967934757940757</v>
      </c>
      <c r="J176" s="12">
        <v>159.1259470591985</v>
      </c>
      <c r="K176" s="13">
        <v>154.89702178100461</v>
      </c>
      <c r="L176" s="11">
        <f>+VLOOKUP(YEAR(B176),'NREL Battery'!$P$3:$R$9,3,FALSE)</f>
        <v>70.435199999999995</v>
      </c>
      <c r="M176" s="126">
        <f ca="1">+VLOOKUP(YEAR(B176),'Irena Eólico'!$E$3:$G$23,3,FALSE)</f>
        <v>82.387988588241683</v>
      </c>
      <c r="N176" s="60">
        <f t="shared" si="3"/>
        <v>165</v>
      </c>
    </row>
    <row r="177" spans="2:14">
      <c r="B177" s="36">
        <v>45566</v>
      </c>
      <c r="C177" s="11">
        <v>131.81302083333333</v>
      </c>
      <c r="D177" s="7">
        <v>121.69104952294411</v>
      </c>
      <c r="E177" s="9">
        <v>142.12614789753505</v>
      </c>
      <c r="F177" s="40">
        <v>163.45213032581455</v>
      </c>
      <c r="G177" s="7">
        <v>136.43988764044943</v>
      </c>
      <c r="H177" s="13">
        <v>117.3108552631579</v>
      </c>
      <c r="I177" s="13">
        <v>20.97555394531101</v>
      </c>
      <c r="J177" s="12">
        <v>164.02186699866351</v>
      </c>
      <c r="K177" s="13">
        <v>156.40835679359904</v>
      </c>
      <c r="L177" s="11">
        <f>+VLOOKUP(YEAR(B177),'NREL Battery'!$P$3:$R$9,3,FALSE)</f>
        <v>70.435199999999995</v>
      </c>
      <c r="M177" s="126">
        <f ca="1">+VLOOKUP(YEAR(B177),'Irena Eólico'!$E$3:$G$23,3,FALSE)</f>
        <v>82.387988588241683</v>
      </c>
      <c r="N177" s="60">
        <f t="shared" si="3"/>
        <v>166</v>
      </c>
    </row>
    <row r="178" spans="2:14">
      <c r="B178" s="36">
        <v>45597</v>
      </c>
      <c r="C178" s="11">
        <v>131.89010416666667</v>
      </c>
      <c r="D178" s="7">
        <v>122.37573830077237</v>
      </c>
      <c r="E178" s="9">
        <v>144.20734654422427</v>
      </c>
      <c r="F178" s="40">
        <v>163.44110275689223</v>
      </c>
      <c r="G178" s="7">
        <v>138.59662921348314</v>
      </c>
      <c r="H178" s="13">
        <v>120.86239035087718</v>
      </c>
      <c r="I178" s="13">
        <v>19.643719502143288</v>
      </c>
      <c r="J178" s="12">
        <v>156.03584992073931</v>
      </c>
      <c r="K178" s="13">
        <v>156.80841606163875</v>
      </c>
      <c r="L178" s="11">
        <f>+VLOOKUP(YEAR(B178),'NREL Battery'!$P$3:$R$9,3,FALSE)</f>
        <v>70.435199999999995</v>
      </c>
      <c r="M178" s="126">
        <f ca="1">+VLOOKUP(YEAR(B178),'Irena Eólico'!$E$3:$G$23,3,FALSE)</f>
        <v>82.387988588241683</v>
      </c>
      <c r="N178" s="60">
        <f t="shared" si="3"/>
        <v>167</v>
      </c>
    </row>
    <row r="179" spans="2:14">
      <c r="B179" s="66">
        <v>45627</v>
      </c>
      <c r="C179" s="40">
        <v>132.078125</v>
      </c>
      <c r="D179" s="7">
        <v>123.02453430258973</v>
      </c>
      <c r="E179" s="9">
        <v>144.22426292895116</v>
      </c>
      <c r="F179" s="40">
        <v>165.70726817042606</v>
      </c>
      <c r="G179" s="7">
        <v>133.22977528089888</v>
      </c>
      <c r="H179" s="13">
        <v>121.60307017543859</v>
      </c>
      <c r="I179" s="13">
        <v>19.387708856420183</v>
      </c>
      <c r="J179" s="12">
        <v>153.36622838348549</v>
      </c>
      <c r="K179" s="13">
        <v>156.49725885316343</v>
      </c>
      <c r="L179" s="11">
        <f>+VLOOKUP(YEAR(B179),'NREL Battery'!$P$3:$R$9,3,FALSE)</f>
        <v>70.435199999999995</v>
      </c>
      <c r="M179" s="126">
        <f ca="1">+VLOOKUP(YEAR(B179),'Irena Eólico'!$E$3:$G$23,3,FALSE)</f>
        <v>82.387988588241683</v>
      </c>
      <c r="N179" s="60">
        <f t="shared" si="3"/>
        <v>168</v>
      </c>
    </row>
  </sheetData>
  <mergeCells count="3">
    <mergeCell ref="P9:AD9"/>
    <mergeCell ref="AG9:AU9"/>
    <mergeCell ref="AX9:BL9"/>
  </mergeCells>
  <phoneticPr fontId="0" type="noConversion"/>
  <pageMargins left="0.75" right="0.75" top="1" bottom="1" header="0" footer="0"/>
  <pageSetup paperSize="9" orientation="portrait" horizontalDpi="200" verticalDpi="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B4:H174"/>
  <sheetViews>
    <sheetView showGridLines="0" topLeftCell="A100" workbookViewId="0">
      <selection activeCell="F108" sqref="F108:G108"/>
    </sheetView>
  </sheetViews>
  <sheetFormatPr baseColWidth="10" defaultRowHeight="13.2"/>
  <cols>
    <col min="2" max="2" width="9.44140625" customWidth="1"/>
    <col min="3" max="3" width="8.109375" customWidth="1"/>
    <col min="4" max="4" width="13.6640625" bestFit="1" customWidth="1"/>
  </cols>
  <sheetData>
    <row r="4" spans="2:8">
      <c r="F4" s="122" t="s">
        <v>20</v>
      </c>
      <c r="G4" s="122"/>
      <c r="H4" s="122"/>
    </row>
    <row r="6" spans="2:8">
      <c r="C6" s="5" t="s">
        <v>7</v>
      </c>
      <c r="D6" s="14" t="s">
        <v>7</v>
      </c>
      <c r="G6" s="74" t="s">
        <v>7</v>
      </c>
      <c r="H6" s="75" t="s">
        <v>7</v>
      </c>
    </row>
    <row r="7" spans="2:8">
      <c r="B7" s="8">
        <v>40544</v>
      </c>
      <c r="C7" s="7">
        <v>192.7</v>
      </c>
      <c r="D7" s="7">
        <f>100*C7/$C$7</f>
        <v>100</v>
      </c>
      <c r="F7" s="76">
        <f>+B55</f>
        <v>42005</v>
      </c>
      <c r="G7" s="62">
        <f>+C55</f>
        <v>192</v>
      </c>
      <c r="H7" s="7">
        <f>+G7/$G$7*100</f>
        <v>100</v>
      </c>
    </row>
    <row r="8" spans="2:8">
      <c r="B8" s="8">
        <v>40575</v>
      </c>
      <c r="C8" s="7">
        <v>195.8</v>
      </c>
      <c r="D8" s="7">
        <f>100*C8/$C$7</f>
        <v>101.60871821484173</v>
      </c>
      <c r="F8" s="76">
        <f t="shared" ref="F8:F71" si="0">+B56</f>
        <v>42036</v>
      </c>
      <c r="G8" s="62">
        <f>+C56</f>
        <v>191.1</v>
      </c>
      <c r="H8" s="7">
        <f>+G8/$G$7*100</f>
        <v>99.53125</v>
      </c>
    </row>
    <row r="9" spans="2:8">
      <c r="B9" s="8">
        <v>40603</v>
      </c>
      <c r="C9" s="7">
        <v>199.2</v>
      </c>
      <c r="D9" s="7">
        <f t="shared" ref="D9:D72" si="1">100*C9/$C$7</f>
        <v>103.37311883757135</v>
      </c>
      <c r="F9" s="76">
        <f t="shared" si="0"/>
        <v>42064</v>
      </c>
      <c r="G9" s="62">
        <f t="shared" ref="G9:G72" si="2">+C57</f>
        <v>191.5</v>
      </c>
      <c r="H9" s="7">
        <f t="shared" ref="H9:H72" si="3">+G9/$G$7*100</f>
        <v>99.739583333333343</v>
      </c>
    </row>
    <row r="10" spans="2:8">
      <c r="B10" s="8">
        <v>40634</v>
      </c>
      <c r="C10" s="7">
        <v>203.1</v>
      </c>
      <c r="D10" s="7">
        <f t="shared" si="1"/>
        <v>105.39699014011417</v>
      </c>
      <c r="F10" s="76">
        <f t="shared" si="0"/>
        <v>42095</v>
      </c>
      <c r="G10" s="62">
        <f t="shared" si="2"/>
        <v>190.9</v>
      </c>
      <c r="H10" s="7">
        <f t="shared" si="3"/>
        <v>99.427083333333329</v>
      </c>
    </row>
    <row r="11" spans="2:8">
      <c r="B11" s="8">
        <v>40664</v>
      </c>
      <c r="C11" s="7">
        <v>204.1</v>
      </c>
      <c r="D11" s="7">
        <f t="shared" si="1"/>
        <v>105.91593149974054</v>
      </c>
      <c r="F11" s="76">
        <f t="shared" si="0"/>
        <v>42125</v>
      </c>
      <c r="G11" s="62">
        <f t="shared" si="2"/>
        <v>193.4</v>
      </c>
      <c r="H11" s="7">
        <f t="shared" si="3"/>
        <v>100.72916666666667</v>
      </c>
    </row>
    <row r="12" spans="2:8">
      <c r="B12" s="8">
        <v>40695</v>
      </c>
      <c r="C12" s="7">
        <v>203.9</v>
      </c>
      <c r="D12" s="7">
        <f t="shared" si="1"/>
        <v>105.81214322781527</v>
      </c>
      <c r="F12" s="76">
        <f t="shared" si="0"/>
        <v>42156</v>
      </c>
      <c r="G12" s="62">
        <f t="shared" si="2"/>
        <v>194.8</v>
      </c>
      <c r="H12" s="7">
        <f t="shared" si="3"/>
        <v>101.45833333333334</v>
      </c>
    </row>
    <row r="13" spans="2:8">
      <c r="B13" s="8">
        <v>40725</v>
      </c>
      <c r="C13" s="7">
        <v>204.6</v>
      </c>
      <c r="D13" s="7">
        <f t="shared" si="1"/>
        <v>106.17540217955371</v>
      </c>
      <c r="F13" s="76">
        <f t="shared" si="0"/>
        <v>42186</v>
      </c>
      <c r="G13" s="62">
        <f t="shared" si="2"/>
        <v>193.9</v>
      </c>
      <c r="H13" s="7">
        <f t="shared" si="3"/>
        <v>100.98958333333334</v>
      </c>
    </row>
    <row r="14" spans="2:8">
      <c r="B14" s="8">
        <v>40756</v>
      </c>
      <c r="C14" s="7">
        <v>203.2</v>
      </c>
      <c r="D14" s="7">
        <f t="shared" si="1"/>
        <v>105.44888427607681</v>
      </c>
      <c r="F14" s="76">
        <f t="shared" si="0"/>
        <v>42217</v>
      </c>
      <c r="G14" s="62">
        <f t="shared" si="2"/>
        <v>191.9</v>
      </c>
      <c r="H14" s="7">
        <f t="shared" si="3"/>
        <v>99.947916666666671</v>
      </c>
    </row>
    <row r="15" spans="2:8">
      <c r="B15" s="8">
        <v>40787</v>
      </c>
      <c r="C15" s="7">
        <v>203.7</v>
      </c>
      <c r="D15" s="7">
        <f t="shared" si="1"/>
        <v>105.70835495588999</v>
      </c>
      <c r="F15" s="76">
        <f t="shared" si="0"/>
        <v>42248</v>
      </c>
      <c r="G15" s="62">
        <f t="shared" si="2"/>
        <v>189.1</v>
      </c>
      <c r="H15" s="7">
        <f t="shared" si="3"/>
        <v>98.489583333333329</v>
      </c>
    </row>
    <row r="16" spans="2:8">
      <c r="B16" s="8">
        <v>40817</v>
      </c>
      <c r="C16" s="7">
        <v>201.1</v>
      </c>
      <c r="D16" s="7">
        <f t="shared" si="1"/>
        <v>104.35910742086145</v>
      </c>
      <c r="F16" s="76">
        <f t="shared" si="0"/>
        <v>42278</v>
      </c>
      <c r="G16" s="62">
        <f t="shared" si="2"/>
        <v>187.5</v>
      </c>
      <c r="H16" s="7">
        <f t="shared" si="3"/>
        <v>97.65625</v>
      </c>
    </row>
    <row r="17" spans="2:8">
      <c r="B17" s="8">
        <v>40848</v>
      </c>
      <c r="C17" s="7">
        <v>201.4</v>
      </c>
      <c r="D17" s="7">
        <f t="shared" si="1"/>
        <v>104.51478982874936</v>
      </c>
      <c r="F17" s="76">
        <f t="shared" si="0"/>
        <v>42309</v>
      </c>
      <c r="G17" s="62">
        <f t="shared" si="2"/>
        <v>185.7</v>
      </c>
      <c r="H17" s="7">
        <f t="shared" si="3"/>
        <v>96.71875</v>
      </c>
    </row>
    <row r="18" spans="2:8">
      <c r="B18" s="8">
        <v>40878</v>
      </c>
      <c r="C18" s="7">
        <v>199.8</v>
      </c>
      <c r="D18" s="7">
        <f t="shared" si="1"/>
        <v>103.68448365334717</v>
      </c>
      <c r="F18" s="76">
        <f t="shared" si="0"/>
        <v>42339</v>
      </c>
      <c r="G18" s="62">
        <f t="shared" si="2"/>
        <v>183.5</v>
      </c>
      <c r="H18" s="7">
        <f t="shared" si="3"/>
        <v>95.572916666666657</v>
      </c>
    </row>
    <row r="19" spans="2:8">
      <c r="B19" s="8">
        <v>40909</v>
      </c>
      <c r="C19" s="7">
        <v>200.7</v>
      </c>
      <c r="D19" s="7">
        <f t="shared" si="1"/>
        <v>104.1515308770109</v>
      </c>
      <c r="F19" s="76">
        <f t="shared" si="0"/>
        <v>42370</v>
      </c>
      <c r="G19" s="62">
        <f t="shared" si="2"/>
        <v>182.6</v>
      </c>
      <c r="H19" s="7">
        <f t="shared" si="3"/>
        <v>95.104166666666671</v>
      </c>
    </row>
    <row r="20" spans="2:8">
      <c r="B20" s="8">
        <v>40940</v>
      </c>
      <c r="C20" s="7">
        <v>201.6</v>
      </c>
      <c r="D20" s="7">
        <f t="shared" si="1"/>
        <v>104.61857810067463</v>
      </c>
      <c r="F20" s="76">
        <f t="shared" si="0"/>
        <v>42401</v>
      </c>
      <c r="G20" s="62">
        <f t="shared" si="2"/>
        <v>181.3</v>
      </c>
      <c r="H20" s="7">
        <f t="shared" si="3"/>
        <v>94.427083333333343</v>
      </c>
    </row>
    <row r="21" spans="2:8">
      <c r="B21" s="8">
        <v>40969</v>
      </c>
      <c r="C21" s="7">
        <v>204.2</v>
      </c>
      <c r="D21" s="7">
        <f t="shared" si="1"/>
        <v>105.96782563570318</v>
      </c>
      <c r="F21" s="76">
        <f t="shared" si="0"/>
        <v>42430</v>
      </c>
      <c r="G21" s="62">
        <f t="shared" si="2"/>
        <v>182.1</v>
      </c>
      <c r="H21" s="7">
        <f t="shared" si="3"/>
        <v>94.84375</v>
      </c>
    </row>
    <row r="22" spans="2:8">
      <c r="B22" s="8">
        <v>41000</v>
      </c>
      <c r="C22" s="7">
        <v>203.7</v>
      </c>
      <c r="D22" s="7">
        <f t="shared" si="1"/>
        <v>105.70835495588999</v>
      </c>
      <c r="F22" s="76">
        <f t="shared" si="0"/>
        <v>42461</v>
      </c>
      <c r="G22" s="62">
        <f t="shared" si="2"/>
        <v>183.2</v>
      </c>
      <c r="H22" s="7">
        <f t="shared" si="3"/>
        <v>95.416666666666657</v>
      </c>
    </row>
    <row r="23" spans="2:8">
      <c r="B23" s="8">
        <v>41030</v>
      </c>
      <c r="C23" s="7">
        <v>201.9</v>
      </c>
      <c r="D23" s="7">
        <f t="shared" si="1"/>
        <v>104.77426050856253</v>
      </c>
      <c r="F23" s="76">
        <f t="shared" si="0"/>
        <v>42491</v>
      </c>
      <c r="G23" s="62">
        <f t="shared" si="2"/>
        <v>185.3</v>
      </c>
      <c r="H23" s="7">
        <f t="shared" si="3"/>
        <v>96.510416666666671</v>
      </c>
    </row>
    <row r="24" spans="2:8">
      <c r="B24" s="8">
        <v>41061</v>
      </c>
      <c r="C24" s="7">
        <v>199.8</v>
      </c>
      <c r="D24" s="7">
        <f t="shared" si="1"/>
        <v>103.68448365334717</v>
      </c>
      <c r="F24" s="76">
        <f t="shared" si="0"/>
        <v>42522</v>
      </c>
      <c r="G24" s="62">
        <f t="shared" si="2"/>
        <v>187.6</v>
      </c>
      <c r="H24" s="7">
        <f t="shared" si="3"/>
        <v>97.708333333333329</v>
      </c>
    </row>
    <row r="25" spans="2:8">
      <c r="B25" s="8">
        <v>41091</v>
      </c>
      <c r="C25" s="7">
        <v>200.1</v>
      </c>
      <c r="D25" s="7">
        <f t="shared" si="1"/>
        <v>103.84016606123508</v>
      </c>
      <c r="F25" s="76">
        <f t="shared" si="0"/>
        <v>42552</v>
      </c>
      <c r="G25" s="62">
        <f t="shared" si="2"/>
        <v>187.7</v>
      </c>
      <c r="H25" s="7">
        <f t="shared" si="3"/>
        <v>97.760416666666657</v>
      </c>
    </row>
    <row r="26" spans="2:8">
      <c r="B26" s="8">
        <v>41122</v>
      </c>
      <c r="C26" s="7">
        <v>202.7</v>
      </c>
      <c r="D26" s="7">
        <f t="shared" si="1"/>
        <v>105.18941359626363</v>
      </c>
      <c r="F26" s="76">
        <f t="shared" si="0"/>
        <v>42583</v>
      </c>
      <c r="G26" s="62">
        <f t="shared" si="2"/>
        <v>186.6</v>
      </c>
      <c r="H26" s="7">
        <f t="shared" si="3"/>
        <v>97.1875</v>
      </c>
    </row>
    <row r="27" spans="2:8">
      <c r="B27" s="8">
        <v>41153</v>
      </c>
      <c r="C27" s="7">
        <v>204.4</v>
      </c>
      <c r="D27" s="7">
        <f t="shared" si="1"/>
        <v>106.07161390762845</v>
      </c>
      <c r="F27" s="76">
        <f t="shared" si="0"/>
        <v>42614</v>
      </c>
      <c r="G27" s="62">
        <f t="shared" si="2"/>
        <v>186.9</v>
      </c>
      <c r="H27" s="7">
        <f t="shared" si="3"/>
        <v>97.34375</v>
      </c>
    </row>
    <row r="28" spans="2:8">
      <c r="B28" s="8">
        <v>41183</v>
      </c>
      <c r="C28" s="7">
        <v>203.5</v>
      </c>
      <c r="D28" s="7">
        <f t="shared" si="1"/>
        <v>105.60456668396472</v>
      </c>
      <c r="F28" s="76">
        <f t="shared" si="0"/>
        <v>42644</v>
      </c>
      <c r="G28" s="62">
        <f t="shared" si="2"/>
        <v>186.7</v>
      </c>
      <c r="H28" s="7">
        <f t="shared" si="3"/>
        <v>97.239583333333329</v>
      </c>
    </row>
    <row r="29" spans="2:8">
      <c r="B29" s="8">
        <v>41214</v>
      </c>
      <c r="C29" s="7">
        <v>201.8</v>
      </c>
      <c r="D29" s="7">
        <f t="shared" si="1"/>
        <v>104.72236637259991</v>
      </c>
      <c r="F29" s="76">
        <f t="shared" si="0"/>
        <v>42675</v>
      </c>
      <c r="G29" s="62">
        <f t="shared" si="2"/>
        <v>186.3</v>
      </c>
      <c r="H29" s="7">
        <f t="shared" si="3"/>
        <v>97.03125</v>
      </c>
    </row>
    <row r="30" spans="2:8">
      <c r="B30" s="8">
        <v>41244</v>
      </c>
      <c r="C30" s="7">
        <v>201.5</v>
      </c>
      <c r="D30" s="7">
        <f t="shared" si="1"/>
        <v>104.566683964712</v>
      </c>
      <c r="F30" s="76">
        <f t="shared" si="0"/>
        <v>42705</v>
      </c>
      <c r="G30" s="62">
        <f t="shared" si="2"/>
        <v>188.2</v>
      </c>
      <c r="H30" s="7">
        <f t="shared" si="3"/>
        <v>98.020833333333329</v>
      </c>
    </row>
    <row r="31" spans="2:8">
      <c r="B31" s="8">
        <v>41275</v>
      </c>
      <c r="C31" s="7">
        <v>202.5</v>
      </c>
      <c r="D31" s="7">
        <f t="shared" si="1"/>
        <v>105.08562532433835</v>
      </c>
      <c r="F31" s="76">
        <f t="shared" si="0"/>
        <v>42736</v>
      </c>
      <c r="G31" s="62">
        <f t="shared" si="2"/>
        <v>190.7</v>
      </c>
      <c r="H31" s="7">
        <f t="shared" si="3"/>
        <v>99.322916666666657</v>
      </c>
    </row>
    <row r="32" spans="2:8">
      <c r="B32" s="8">
        <v>41306</v>
      </c>
      <c r="C32" s="7">
        <v>204.3</v>
      </c>
      <c r="D32" s="7">
        <f t="shared" si="1"/>
        <v>106.01971977166581</v>
      </c>
      <c r="F32" s="76">
        <f t="shared" si="0"/>
        <v>42767</v>
      </c>
      <c r="G32" s="62">
        <f t="shared" si="2"/>
        <v>191.6</v>
      </c>
      <c r="H32" s="7">
        <f t="shared" si="3"/>
        <v>99.791666666666671</v>
      </c>
    </row>
    <row r="33" spans="2:8">
      <c r="B33" s="8">
        <v>41334</v>
      </c>
      <c r="C33" s="7">
        <v>204</v>
      </c>
      <c r="D33" s="7">
        <f t="shared" si="1"/>
        <v>105.8640373637779</v>
      </c>
      <c r="F33" s="76">
        <f t="shared" si="0"/>
        <v>42795</v>
      </c>
      <c r="G33" s="62">
        <f t="shared" si="2"/>
        <v>191.5</v>
      </c>
      <c r="H33" s="7">
        <f t="shared" si="3"/>
        <v>99.739583333333343</v>
      </c>
    </row>
    <row r="34" spans="2:8">
      <c r="B34" s="8">
        <v>41365</v>
      </c>
      <c r="C34" s="7">
        <v>203.5</v>
      </c>
      <c r="D34" s="7">
        <f t="shared" si="1"/>
        <v>105.60456668396472</v>
      </c>
      <c r="F34" s="76">
        <f t="shared" si="0"/>
        <v>42826</v>
      </c>
      <c r="G34" s="62">
        <f t="shared" si="2"/>
        <v>193</v>
      </c>
      <c r="H34" s="7">
        <f t="shared" si="3"/>
        <v>100.52083333333333</v>
      </c>
    </row>
    <row r="35" spans="2:8">
      <c r="B35" s="8">
        <v>41395</v>
      </c>
      <c r="C35" s="7">
        <v>204.1</v>
      </c>
      <c r="D35" s="7">
        <f t="shared" si="1"/>
        <v>105.91593149974054</v>
      </c>
      <c r="F35" s="76">
        <f t="shared" si="0"/>
        <v>42856</v>
      </c>
      <c r="G35" s="62">
        <f t="shared" si="2"/>
        <v>192.8</v>
      </c>
      <c r="H35" s="7">
        <f t="shared" si="3"/>
        <v>100.41666666666667</v>
      </c>
    </row>
    <row r="36" spans="2:8">
      <c r="B36" s="8">
        <v>41426</v>
      </c>
      <c r="C36" s="7">
        <v>204.3</v>
      </c>
      <c r="D36" s="7">
        <f t="shared" si="1"/>
        <v>106.01971977166581</v>
      </c>
      <c r="F36" s="76">
        <f t="shared" si="0"/>
        <v>42887</v>
      </c>
      <c r="G36" s="62">
        <f t="shared" si="2"/>
        <v>193.6</v>
      </c>
      <c r="H36" s="7">
        <f t="shared" si="3"/>
        <v>100.83333333333333</v>
      </c>
    </row>
    <row r="37" spans="2:8">
      <c r="B37" s="8">
        <v>41456</v>
      </c>
      <c r="C37" s="7">
        <v>204.4</v>
      </c>
      <c r="D37" s="7">
        <f t="shared" si="1"/>
        <v>106.07161390762845</v>
      </c>
      <c r="F37" s="76">
        <f t="shared" si="0"/>
        <v>42917</v>
      </c>
      <c r="G37" s="62">
        <f t="shared" si="2"/>
        <v>193.5</v>
      </c>
      <c r="H37" s="7">
        <f t="shared" si="3"/>
        <v>100.78125</v>
      </c>
    </row>
    <row r="38" spans="2:8">
      <c r="B38" s="8">
        <v>41487</v>
      </c>
      <c r="C38" s="7">
        <v>204.2</v>
      </c>
      <c r="D38" s="7">
        <f t="shared" si="1"/>
        <v>105.96782563570318</v>
      </c>
      <c r="F38" s="76">
        <f t="shared" si="0"/>
        <v>42948</v>
      </c>
      <c r="G38" s="62">
        <f t="shared" si="2"/>
        <v>193.8</v>
      </c>
      <c r="H38" s="7">
        <f t="shared" si="3"/>
        <v>100.93750000000001</v>
      </c>
    </row>
    <row r="39" spans="2:8">
      <c r="B39" s="8">
        <v>41518</v>
      </c>
      <c r="C39" s="7">
        <v>203.9</v>
      </c>
      <c r="D39" s="7">
        <f t="shared" si="1"/>
        <v>105.81214322781527</v>
      </c>
      <c r="F39" s="76">
        <f t="shared" si="0"/>
        <v>42979</v>
      </c>
      <c r="G39" s="62">
        <f t="shared" si="2"/>
        <v>194.8</v>
      </c>
      <c r="H39" s="7">
        <f t="shared" si="3"/>
        <v>101.45833333333334</v>
      </c>
    </row>
    <row r="40" spans="2:8">
      <c r="B40" s="8">
        <v>41548</v>
      </c>
      <c r="C40" s="7">
        <v>202.5</v>
      </c>
      <c r="D40" s="7">
        <f t="shared" si="1"/>
        <v>105.08562532433835</v>
      </c>
      <c r="F40" s="76">
        <f t="shared" si="0"/>
        <v>43009</v>
      </c>
      <c r="G40" s="62">
        <f t="shared" si="2"/>
        <v>194.9</v>
      </c>
      <c r="H40" s="7">
        <f t="shared" si="3"/>
        <v>101.51041666666667</v>
      </c>
    </row>
    <row r="41" spans="2:8">
      <c r="B41" s="8">
        <v>41579</v>
      </c>
      <c r="C41" s="7">
        <v>201.2</v>
      </c>
      <c r="D41" s="7">
        <f t="shared" si="1"/>
        <v>104.41100155682409</v>
      </c>
      <c r="F41" s="76">
        <f t="shared" si="0"/>
        <v>43040</v>
      </c>
      <c r="G41" s="62">
        <f t="shared" si="2"/>
        <v>195.9</v>
      </c>
      <c r="H41" s="7">
        <f t="shared" si="3"/>
        <v>102.03125</v>
      </c>
    </row>
    <row r="42" spans="2:8">
      <c r="B42" s="8">
        <v>41609</v>
      </c>
      <c r="C42" s="7">
        <v>202</v>
      </c>
      <c r="D42" s="7">
        <f t="shared" si="1"/>
        <v>104.82615464452518</v>
      </c>
      <c r="F42" s="76">
        <f t="shared" si="0"/>
        <v>43070</v>
      </c>
      <c r="G42" s="62">
        <f t="shared" si="2"/>
        <v>196.3</v>
      </c>
      <c r="H42" s="7">
        <f t="shared" si="3"/>
        <v>102.23958333333334</v>
      </c>
    </row>
    <row r="43" spans="2:8">
      <c r="B43" s="8">
        <v>41640</v>
      </c>
      <c r="C43" s="7">
        <v>203.8</v>
      </c>
      <c r="D43" s="7">
        <f t="shared" si="1"/>
        <v>105.76024909185263</v>
      </c>
      <c r="F43" s="76">
        <f t="shared" si="0"/>
        <v>43101</v>
      </c>
      <c r="G43" s="62">
        <f t="shared" si="2"/>
        <v>197.9</v>
      </c>
      <c r="H43" s="7">
        <f t="shared" si="3"/>
        <v>103.07291666666667</v>
      </c>
    </row>
    <row r="44" spans="2:8">
      <c r="B44" s="8">
        <v>41671</v>
      </c>
      <c r="C44" s="7">
        <v>205.7</v>
      </c>
      <c r="D44" s="7">
        <f t="shared" si="1"/>
        <v>106.74623767514271</v>
      </c>
      <c r="F44" s="76">
        <f t="shared" si="0"/>
        <v>43132</v>
      </c>
      <c r="G44" s="62">
        <f t="shared" si="2"/>
        <v>199.3</v>
      </c>
      <c r="H44" s="7">
        <f t="shared" si="3"/>
        <v>103.80208333333334</v>
      </c>
    </row>
    <row r="45" spans="2:8">
      <c r="B45" s="8">
        <v>41699</v>
      </c>
      <c r="C45" s="7">
        <v>207</v>
      </c>
      <c r="D45" s="7">
        <f t="shared" si="1"/>
        <v>107.42086144265699</v>
      </c>
      <c r="F45" s="76">
        <f t="shared" si="0"/>
        <v>43160</v>
      </c>
      <c r="G45" s="62">
        <f t="shared" si="2"/>
        <v>199.3</v>
      </c>
      <c r="H45" s="7">
        <f t="shared" si="3"/>
        <v>103.80208333333334</v>
      </c>
    </row>
    <row r="46" spans="2:8">
      <c r="B46" s="8">
        <v>41730</v>
      </c>
      <c r="C46" s="7">
        <v>208.3</v>
      </c>
      <c r="D46" s="7">
        <f t="shared" si="1"/>
        <v>108.09548521017126</v>
      </c>
      <c r="F46" s="76">
        <f t="shared" si="0"/>
        <v>43191</v>
      </c>
      <c r="G46" s="62">
        <f t="shared" si="2"/>
        <v>200.3</v>
      </c>
      <c r="H46" s="7">
        <f t="shared" si="3"/>
        <v>104.32291666666667</v>
      </c>
    </row>
    <row r="47" spans="2:8">
      <c r="B47" s="8">
        <v>41760</v>
      </c>
      <c r="C47" s="7">
        <v>208</v>
      </c>
      <c r="D47" s="7">
        <f t="shared" si="1"/>
        <v>107.93980280228335</v>
      </c>
      <c r="F47" s="76">
        <f t="shared" si="0"/>
        <v>43221</v>
      </c>
      <c r="G47" s="62">
        <f t="shared" si="2"/>
        <v>203.2</v>
      </c>
      <c r="H47" s="7">
        <f t="shared" si="3"/>
        <v>105.83333333333333</v>
      </c>
    </row>
    <row r="48" spans="2:8">
      <c r="B48" s="8">
        <v>41791</v>
      </c>
      <c r="C48" s="7">
        <v>208.3</v>
      </c>
      <c r="D48" s="7">
        <f t="shared" si="1"/>
        <v>108.09548521017126</v>
      </c>
      <c r="F48" s="76">
        <f t="shared" si="0"/>
        <v>43252</v>
      </c>
      <c r="G48" s="62">
        <f t="shared" si="2"/>
        <v>204.2</v>
      </c>
      <c r="H48" s="7">
        <f t="shared" si="3"/>
        <v>106.35416666666666</v>
      </c>
    </row>
    <row r="49" spans="2:8">
      <c r="B49" s="8">
        <v>41821</v>
      </c>
      <c r="C49" s="7">
        <v>208</v>
      </c>
      <c r="D49" s="7">
        <f t="shared" si="1"/>
        <v>107.93980280228335</v>
      </c>
      <c r="F49" s="76">
        <f t="shared" si="0"/>
        <v>43282</v>
      </c>
      <c r="G49" s="62">
        <f t="shared" si="2"/>
        <v>204.3</v>
      </c>
      <c r="H49" s="7">
        <f t="shared" si="3"/>
        <v>106.40625000000001</v>
      </c>
    </row>
    <row r="50" spans="2:8">
      <c r="B50" s="8">
        <v>41852</v>
      </c>
      <c r="C50" s="7">
        <v>207</v>
      </c>
      <c r="D50" s="7">
        <f t="shared" si="1"/>
        <v>107.42086144265699</v>
      </c>
      <c r="F50" s="76">
        <f t="shared" si="0"/>
        <v>43313</v>
      </c>
      <c r="G50" s="62">
        <f t="shared" si="2"/>
        <v>203.4</v>
      </c>
      <c r="H50" s="7">
        <f t="shared" si="3"/>
        <v>105.9375</v>
      </c>
    </row>
    <row r="51" spans="2:8">
      <c r="B51" s="8">
        <v>41883</v>
      </c>
      <c r="C51" s="7">
        <v>206.4</v>
      </c>
      <c r="D51" s="7">
        <f t="shared" si="1"/>
        <v>107.10949662688117</v>
      </c>
      <c r="F51" s="76">
        <f t="shared" si="0"/>
        <v>43344</v>
      </c>
      <c r="G51" s="62">
        <f t="shared" si="2"/>
        <v>203.6</v>
      </c>
      <c r="H51" s="7">
        <f t="shared" si="3"/>
        <v>106.04166666666666</v>
      </c>
    </row>
    <row r="52" spans="2:8">
      <c r="B52" s="8">
        <v>41913</v>
      </c>
      <c r="C52" s="7">
        <v>203.4</v>
      </c>
      <c r="D52" s="7">
        <f t="shared" si="1"/>
        <v>105.55267254800208</v>
      </c>
      <c r="F52" s="76">
        <f t="shared" si="0"/>
        <v>43374</v>
      </c>
      <c r="G52" s="62">
        <f t="shared" si="2"/>
        <v>204.6</v>
      </c>
      <c r="H52" s="7">
        <f t="shared" si="3"/>
        <v>106.5625</v>
      </c>
    </row>
    <row r="53" spans="2:8">
      <c r="B53" s="8">
        <v>41944</v>
      </c>
      <c r="C53" s="7">
        <v>200.9</v>
      </c>
      <c r="D53" s="7">
        <f t="shared" si="1"/>
        <v>104.25531914893618</v>
      </c>
      <c r="F53" s="76">
        <f t="shared" si="0"/>
        <v>43405</v>
      </c>
      <c r="G53" s="62">
        <f t="shared" si="2"/>
        <v>202.3</v>
      </c>
      <c r="H53" s="7">
        <f t="shared" si="3"/>
        <v>105.36458333333334</v>
      </c>
    </row>
    <row r="54" spans="2:8">
      <c r="B54" s="8">
        <v>41974</v>
      </c>
      <c r="C54" s="7">
        <v>197</v>
      </c>
      <c r="D54" s="7">
        <f t="shared" si="1"/>
        <v>102.23144784639337</v>
      </c>
      <c r="F54" s="76">
        <f t="shared" si="0"/>
        <v>43435</v>
      </c>
      <c r="G54" s="62">
        <f t="shared" si="2"/>
        <v>201</v>
      </c>
      <c r="H54" s="7">
        <f t="shared" si="3"/>
        <v>104.6875</v>
      </c>
    </row>
    <row r="55" spans="2:8">
      <c r="B55" s="8">
        <v>42005</v>
      </c>
      <c r="C55" s="7">
        <v>192</v>
      </c>
      <c r="D55" s="7">
        <f t="shared" si="1"/>
        <v>99.636741048261555</v>
      </c>
      <c r="F55" s="76">
        <f t="shared" si="0"/>
        <v>43466</v>
      </c>
      <c r="G55" s="62">
        <f t="shared" si="2"/>
        <v>199.1</v>
      </c>
      <c r="H55" s="7">
        <f t="shared" si="3"/>
        <v>103.69791666666666</v>
      </c>
    </row>
    <row r="56" spans="2:8">
      <c r="B56" s="8">
        <v>42036</v>
      </c>
      <c r="C56" s="7">
        <v>191.1</v>
      </c>
      <c r="D56" s="7">
        <f t="shared" si="1"/>
        <v>99.169693824597829</v>
      </c>
      <c r="F56" s="76">
        <f t="shared" si="0"/>
        <v>43497</v>
      </c>
      <c r="G56" s="62">
        <f t="shared" si="2"/>
        <v>199.2</v>
      </c>
      <c r="H56" s="7">
        <f t="shared" si="3"/>
        <v>103.74999999999999</v>
      </c>
    </row>
    <row r="57" spans="2:8">
      <c r="B57" s="8">
        <v>42064</v>
      </c>
      <c r="C57" s="7">
        <v>191.5</v>
      </c>
      <c r="D57" s="7">
        <f t="shared" si="1"/>
        <v>99.377270368448364</v>
      </c>
      <c r="F57" s="76">
        <f t="shared" si="0"/>
        <v>43525</v>
      </c>
      <c r="G57" s="62">
        <f t="shared" si="2"/>
        <v>200.8</v>
      </c>
      <c r="H57" s="7">
        <f t="shared" si="3"/>
        <v>104.58333333333334</v>
      </c>
    </row>
    <row r="58" spans="2:8">
      <c r="B58" s="8">
        <v>42095</v>
      </c>
      <c r="C58" s="7">
        <v>190.9</v>
      </c>
      <c r="D58" s="7">
        <f t="shared" si="1"/>
        <v>99.065905552672561</v>
      </c>
      <c r="F58" s="76">
        <f t="shared" si="0"/>
        <v>43556</v>
      </c>
      <c r="G58" s="62">
        <f t="shared" si="2"/>
        <v>202.1</v>
      </c>
      <c r="H58" s="7">
        <f t="shared" si="3"/>
        <v>105.26041666666666</v>
      </c>
    </row>
    <row r="59" spans="2:8">
      <c r="B59" s="8">
        <v>42125</v>
      </c>
      <c r="C59" s="7">
        <v>193.4</v>
      </c>
      <c r="D59" s="7">
        <f t="shared" si="1"/>
        <v>100.36325895173846</v>
      </c>
      <c r="F59" s="76">
        <f t="shared" si="0"/>
        <v>43586</v>
      </c>
      <c r="G59" s="62">
        <f t="shared" si="2"/>
        <v>201.7</v>
      </c>
      <c r="H59" s="7">
        <f t="shared" si="3"/>
        <v>105.05208333333333</v>
      </c>
    </row>
    <row r="60" spans="2:8">
      <c r="B60" s="8">
        <v>42156</v>
      </c>
      <c r="C60" s="7">
        <v>194.8</v>
      </c>
      <c r="D60" s="7">
        <f t="shared" si="1"/>
        <v>101.08977685521536</v>
      </c>
      <c r="F60" s="76">
        <f t="shared" si="0"/>
        <v>43617</v>
      </c>
      <c r="G60" s="62">
        <f t="shared" si="2"/>
        <v>200.3</v>
      </c>
      <c r="H60" s="7">
        <f t="shared" si="3"/>
        <v>104.32291666666667</v>
      </c>
    </row>
    <row r="61" spans="2:8">
      <c r="B61" s="8">
        <v>42186</v>
      </c>
      <c r="C61" s="7">
        <v>193.9</v>
      </c>
      <c r="D61" s="7">
        <f t="shared" si="1"/>
        <v>100.62272963155164</v>
      </c>
      <c r="F61" s="76">
        <f t="shared" si="0"/>
        <v>43647</v>
      </c>
      <c r="G61" s="62">
        <f t="shared" si="2"/>
        <v>200.7</v>
      </c>
      <c r="H61" s="7">
        <f t="shared" si="3"/>
        <v>104.53124999999999</v>
      </c>
    </row>
    <row r="62" spans="2:8">
      <c r="B62" s="8">
        <v>42217</v>
      </c>
      <c r="C62" s="7">
        <v>191.9</v>
      </c>
      <c r="D62" s="7">
        <f t="shared" si="1"/>
        <v>99.584846912298914</v>
      </c>
      <c r="F62" s="76">
        <f t="shared" si="0"/>
        <v>43678</v>
      </c>
      <c r="G62" s="62">
        <f t="shared" si="2"/>
        <v>199.2</v>
      </c>
      <c r="H62" s="7">
        <f t="shared" si="3"/>
        <v>103.74999999999999</v>
      </c>
    </row>
    <row r="63" spans="2:8">
      <c r="B63" s="8">
        <v>42248</v>
      </c>
      <c r="C63" s="7">
        <v>189.1</v>
      </c>
      <c r="D63" s="7">
        <f t="shared" si="1"/>
        <v>98.131811105345108</v>
      </c>
      <c r="F63" s="76">
        <f t="shared" si="0"/>
        <v>43709</v>
      </c>
      <c r="G63" s="62">
        <f t="shared" si="2"/>
        <v>198.4</v>
      </c>
      <c r="H63" s="7">
        <f t="shared" si="3"/>
        <v>103.33333333333334</v>
      </c>
    </row>
    <row r="64" spans="2:8">
      <c r="B64" s="8">
        <v>42278</v>
      </c>
      <c r="C64" s="7">
        <v>187.5</v>
      </c>
      <c r="D64" s="7">
        <f t="shared" si="1"/>
        <v>97.301504929942922</v>
      </c>
      <c r="F64" s="76">
        <f t="shared" si="0"/>
        <v>43739</v>
      </c>
      <c r="G64" s="62">
        <f t="shared" si="2"/>
        <v>198.6</v>
      </c>
      <c r="H64" s="7">
        <f t="shared" si="3"/>
        <v>103.4375</v>
      </c>
    </row>
    <row r="65" spans="2:8">
      <c r="B65" s="8">
        <v>42309</v>
      </c>
      <c r="C65" s="7">
        <v>185.7</v>
      </c>
      <c r="D65" s="7">
        <f t="shared" si="1"/>
        <v>96.367410482615469</v>
      </c>
      <c r="F65" s="76">
        <f t="shared" si="0"/>
        <v>43770</v>
      </c>
      <c r="G65" s="62">
        <f t="shared" si="2"/>
        <v>199</v>
      </c>
      <c r="H65" s="7">
        <f t="shared" si="3"/>
        <v>103.64583333333333</v>
      </c>
    </row>
    <row r="66" spans="2:8">
      <c r="B66" s="8">
        <v>42339</v>
      </c>
      <c r="C66" s="7">
        <v>183.5</v>
      </c>
      <c r="D66" s="7">
        <f t="shared" si="1"/>
        <v>95.22573949143748</v>
      </c>
      <c r="F66" s="76">
        <f t="shared" si="0"/>
        <v>43800</v>
      </c>
      <c r="G66" s="62">
        <f t="shared" si="2"/>
        <v>199</v>
      </c>
      <c r="H66" s="7">
        <f t="shared" si="3"/>
        <v>103.64583333333333</v>
      </c>
    </row>
    <row r="67" spans="2:8">
      <c r="B67" s="8">
        <v>42370</v>
      </c>
      <c r="C67" s="7">
        <v>182.6</v>
      </c>
      <c r="D67" s="7">
        <f t="shared" si="1"/>
        <v>94.758692267773753</v>
      </c>
      <c r="F67" s="76">
        <f t="shared" si="0"/>
        <v>43831</v>
      </c>
      <c r="G67" s="62">
        <f t="shared" si="2"/>
        <v>199.3</v>
      </c>
      <c r="H67" s="7">
        <f t="shared" si="3"/>
        <v>103.80208333333334</v>
      </c>
    </row>
    <row r="68" spans="2:8">
      <c r="B68" s="8">
        <v>42401</v>
      </c>
      <c r="C68" s="7">
        <v>181.3</v>
      </c>
      <c r="D68" s="7">
        <f t="shared" si="1"/>
        <v>94.084068500259477</v>
      </c>
      <c r="F68" s="76">
        <f t="shared" si="0"/>
        <v>43862</v>
      </c>
      <c r="G68" s="62">
        <f t="shared" si="2"/>
        <v>196.7</v>
      </c>
      <c r="H68" s="7">
        <f t="shared" si="3"/>
        <v>102.44791666666666</v>
      </c>
    </row>
    <row r="69" spans="2:8">
      <c r="B69" s="8">
        <v>42430</v>
      </c>
      <c r="C69" s="7">
        <v>182.1</v>
      </c>
      <c r="D69" s="7">
        <f t="shared" si="1"/>
        <v>94.499221587960562</v>
      </c>
      <c r="F69" s="76">
        <f t="shared" si="0"/>
        <v>43891</v>
      </c>
      <c r="G69" s="62">
        <f t="shared" si="2"/>
        <v>193.1</v>
      </c>
      <c r="H69" s="7">
        <f t="shared" si="3"/>
        <v>100.57291666666666</v>
      </c>
    </row>
    <row r="70" spans="2:8">
      <c r="B70" s="8">
        <v>42461</v>
      </c>
      <c r="C70" s="7">
        <v>183.2</v>
      </c>
      <c r="D70" s="7">
        <f t="shared" si="1"/>
        <v>95.070057083549571</v>
      </c>
      <c r="F70" s="76">
        <f t="shared" si="0"/>
        <v>43922</v>
      </c>
      <c r="G70" s="62">
        <f t="shared" si="2"/>
        <v>185.5</v>
      </c>
      <c r="H70" s="7">
        <f t="shared" si="3"/>
        <v>96.614583333333343</v>
      </c>
    </row>
    <row r="71" spans="2:8">
      <c r="B71" s="8">
        <v>42491</v>
      </c>
      <c r="C71" s="7">
        <v>185.3</v>
      </c>
      <c r="D71" s="7">
        <f t="shared" si="1"/>
        <v>96.159833938764919</v>
      </c>
      <c r="F71" s="76">
        <f t="shared" si="0"/>
        <v>43952</v>
      </c>
      <c r="G71" s="62">
        <f t="shared" si="2"/>
        <v>188.6</v>
      </c>
      <c r="H71" s="7">
        <f t="shared" si="3"/>
        <v>98.229166666666671</v>
      </c>
    </row>
    <row r="72" spans="2:8">
      <c r="B72" s="8">
        <v>42522</v>
      </c>
      <c r="C72" s="7">
        <v>187.6</v>
      </c>
      <c r="D72" s="7">
        <f t="shared" si="1"/>
        <v>97.353399065905563</v>
      </c>
      <c r="F72" s="76">
        <f t="shared" ref="F72:F126" si="4">+B120</f>
        <v>43983</v>
      </c>
      <c r="G72" s="62">
        <f t="shared" si="2"/>
        <v>191.2</v>
      </c>
      <c r="H72" s="7">
        <f t="shared" si="3"/>
        <v>99.583333333333329</v>
      </c>
    </row>
    <row r="73" spans="2:8">
      <c r="B73" s="8">
        <v>42552</v>
      </c>
      <c r="C73" s="7">
        <v>187.7</v>
      </c>
      <c r="D73" s="7">
        <f t="shared" ref="D73:D136" si="5">100*C73/$C$7</f>
        <v>97.40529320186819</v>
      </c>
      <c r="F73" s="76">
        <f t="shared" si="4"/>
        <v>44013</v>
      </c>
      <c r="G73" s="62">
        <f t="shared" ref="G73:G126" si="6">+C121</f>
        <v>193</v>
      </c>
      <c r="H73" s="7">
        <f t="shared" ref="H73:H126" si="7">+G73/$G$7*100</f>
        <v>100.52083333333333</v>
      </c>
    </row>
    <row r="74" spans="2:8">
      <c r="B74" s="8">
        <v>42583</v>
      </c>
      <c r="C74" s="7">
        <v>186.6</v>
      </c>
      <c r="D74" s="7">
        <f t="shared" si="5"/>
        <v>96.834457706279196</v>
      </c>
      <c r="F74" s="76">
        <f t="shared" si="4"/>
        <v>44044</v>
      </c>
      <c r="G74" s="62">
        <f t="shared" si="6"/>
        <v>194.3</v>
      </c>
      <c r="H74" s="7">
        <f t="shared" si="7"/>
        <v>101.19791666666667</v>
      </c>
    </row>
    <row r="75" spans="2:8">
      <c r="B75" s="8">
        <v>42614</v>
      </c>
      <c r="C75" s="7">
        <v>186.9</v>
      </c>
      <c r="D75" s="7">
        <f t="shared" si="5"/>
        <v>96.990140114167104</v>
      </c>
      <c r="F75" s="76">
        <f t="shared" si="4"/>
        <v>44075</v>
      </c>
      <c r="G75" s="62">
        <f t="shared" si="6"/>
        <v>195.5</v>
      </c>
      <c r="H75" s="7">
        <f t="shared" si="7"/>
        <v>101.82291666666667</v>
      </c>
    </row>
    <row r="76" spans="2:8">
      <c r="B76" s="8">
        <v>42644</v>
      </c>
      <c r="C76" s="7">
        <v>186.7</v>
      </c>
      <c r="D76" s="7">
        <f t="shared" si="5"/>
        <v>96.886351842241837</v>
      </c>
      <c r="F76" s="76">
        <f t="shared" si="4"/>
        <v>44105</v>
      </c>
      <c r="G76" s="62">
        <f t="shared" si="6"/>
        <v>196.5</v>
      </c>
      <c r="H76" s="7">
        <f t="shared" si="7"/>
        <v>102.34375</v>
      </c>
    </row>
    <row r="77" spans="2:8">
      <c r="B77" s="8">
        <v>42675</v>
      </c>
      <c r="C77" s="7">
        <v>186.3</v>
      </c>
      <c r="D77" s="7">
        <f t="shared" si="5"/>
        <v>96.678775298391287</v>
      </c>
      <c r="F77" s="76">
        <f t="shared" si="4"/>
        <v>44136</v>
      </c>
      <c r="G77" s="62">
        <f t="shared" si="6"/>
        <v>198.3</v>
      </c>
      <c r="H77" s="7">
        <f t="shared" si="7"/>
        <v>103.28125000000001</v>
      </c>
    </row>
    <row r="78" spans="2:8">
      <c r="B78" s="8">
        <v>42705</v>
      </c>
      <c r="C78" s="7">
        <v>188.2</v>
      </c>
      <c r="D78" s="7">
        <f t="shared" si="5"/>
        <v>97.664763881681381</v>
      </c>
      <c r="F78" s="76">
        <f t="shared" si="4"/>
        <v>44166</v>
      </c>
      <c r="G78" s="62">
        <f t="shared" si="6"/>
        <v>200.5</v>
      </c>
      <c r="H78" s="7">
        <f t="shared" si="7"/>
        <v>104.42708333333333</v>
      </c>
    </row>
    <row r="79" spans="2:8">
      <c r="B79" s="8">
        <v>42736</v>
      </c>
      <c r="C79" s="7">
        <v>190.7</v>
      </c>
      <c r="D79" s="7">
        <f t="shared" si="5"/>
        <v>98.962117280747279</v>
      </c>
      <c r="F79" s="76">
        <f t="shared" si="4"/>
        <v>44197</v>
      </c>
      <c r="G79" s="62">
        <f t="shared" si="6"/>
        <v>204.8</v>
      </c>
      <c r="H79" s="7">
        <f t="shared" si="7"/>
        <v>106.66666666666667</v>
      </c>
    </row>
    <row r="80" spans="2:8">
      <c r="B80" s="8">
        <v>42767</v>
      </c>
      <c r="C80" s="7">
        <v>191.6</v>
      </c>
      <c r="D80" s="7">
        <f t="shared" si="5"/>
        <v>99.429164504411006</v>
      </c>
      <c r="F80" s="76">
        <f t="shared" si="4"/>
        <v>44228</v>
      </c>
      <c r="G80" s="62">
        <f t="shared" si="6"/>
        <v>210.6</v>
      </c>
      <c r="H80" s="7">
        <f t="shared" si="7"/>
        <v>109.6875</v>
      </c>
    </row>
    <row r="81" spans="2:8">
      <c r="B81" s="8">
        <v>42795</v>
      </c>
      <c r="C81" s="7">
        <v>191.5</v>
      </c>
      <c r="D81" s="7">
        <f t="shared" si="5"/>
        <v>99.377270368448364</v>
      </c>
      <c r="F81" s="76">
        <f t="shared" si="4"/>
        <v>44256</v>
      </c>
      <c r="G81" s="62">
        <f t="shared" si="6"/>
        <v>215</v>
      </c>
      <c r="H81" s="7">
        <f t="shared" si="7"/>
        <v>111.97916666666667</v>
      </c>
    </row>
    <row r="82" spans="2:8">
      <c r="B82" s="8">
        <v>42826</v>
      </c>
      <c r="C82" s="7">
        <v>193</v>
      </c>
      <c r="D82" s="7">
        <f t="shared" si="5"/>
        <v>100.15568240788791</v>
      </c>
      <c r="F82" s="76">
        <f t="shared" si="4"/>
        <v>44287</v>
      </c>
      <c r="G82" s="62">
        <f t="shared" si="6"/>
        <v>217.9</v>
      </c>
      <c r="H82" s="7">
        <f t="shared" si="7"/>
        <v>113.48958333333334</v>
      </c>
    </row>
    <row r="83" spans="2:8">
      <c r="B83" s="8">
        <v>42856</v>
      </c>
      <c r="C83" s="7">
        <v>192.8</v>
      </c>
      <c r="D83" s="7">
        <f t="shared" si="5"/>
        <v>100.05189413596264</v>
      </c>
      <c r="F83" s="76">
        <f t="shared" si="4"/>
        <v>44317</v>
      </c>
      <c r="G83" s="62">
        <f t="shared" si="6"/>
        <v>224.9</v>
      </c>
      <c r="H83" s="7">
        <f t="shared" si="7"/>
        <v>117.13541666666667</v>
      </c>
    </row>
    <row r="84" spans="2:8">
      <c r="B84" s="8">
        <v>42887</v>
      </c>
      <c r="C84" s="7">
        <v>193.6</v>
      </c>
      <c r="D84" s="7">
        <f t="shared" si="5"/>
        <v>100.46704722366373</v>
      </c>
      <c r="F84" s="76">
        <f t="shared" si="4"/>
        <v>44348</v>
      </c>
      <c r="G84" s="62">
        <f t="shared" si="6"/>
        <v>228.9</v>
      </c>
      <c r="H84" s="7">
        <f t="shared" si="7"/>
        <v>119.21875</v>
      </c>
    </row>
    <row r="85" spans="2:8">
      <c r="B85" s="8">
        <v>42917</v>
      </c>
      <c r="C85" s="7">
        <v>193.5</v>
      </c>
      <c r="D85" s="7">
        <f t="shared" si="5"/>
        <v>100.4151530877011</v>
      </c>
      <c r="F85" s="76">
        <f t="shared" si="4"/>
        <v>44378</v>
      </c>
      <c r="G85" s="62">
        <f t="shared" si="6"/>
        <v>231.85</v>
      </c>
      <c r="H85" s="7">
        <f t="shared" si="7"/>
        <v>120.75520833333333</v>
      </c>
    </row>
    <row r="86" spans="2:8">
      <c r="B86" s="8">
        <v>42948</v>
      </c>
      <c r="C86" s="7">
        <v>193.8</v>
      </c>
      <c r="D86" s="7">
        <f t="shared" si="5"/>
        <v>100.57083549558901</v>
      </c>
      <c r="F86" s="76">
        <f t="shared" si="4"/>
        <v>44409</v>
      </c>
      <c r="G86" s="62">
        <f t="shared" si="6"/>
        <v>233.41499999999999</v>
      </c>
      <c r="H86" s="7">
        <f t="shared" si="7"/>
        <v>121.57031249999999</v>
      </c>
    </row>
    <row r="87" spans="2:8">
      <c r="B87" s="8">
        <v>42979</v>
      </c>
      <c r="C87" s="7">
        <v>194.8</v>
      </c>
      <c r="D87" s="7">
        <f t="shared" si="5"/>
        <v>101.08977685521536</v>
      </c>
      <c r="F87" s="76">
        <f t="shared" si="4"/>
        <v>44440</v>
      </c>
      <c r="G87" s="62">
        <f t="shared" si="6"/>
        <v>235.678</v>
      </c>
      <c r="H87" s="7">
        <f t="shared" si="7"/>
        <v>122.74895833333332</v>
      </c>
    </row>
    <row r="88" spans="2:8">
      <c r="B88" s="8">
        <v>43009</v>
      </c>
      <c r="C88" s="7">
        <v>194.9</v>
      </c>
      <c r="D88" s="7">
        <f t="shared" si="5"/>
        <v>101.141670991178</v>
      </c>
      <c r="F88" s="76">
        <f t="shared" si="4"/>
        <v>44470</v>
      </c>
      <c r="G88" s="62">
        <f t="shared" si="6"/>
        <v>240.465</v>
      </c>
      <c r="H88" s="7">
        <f t="shared" si="7"/>
        <v>125.2421875</v>
      </c>
    </row>
    <row r="89" spans="2:8">
      <c r="B89" s="8">
        <v>43040</v>
      </c>
      <c r="C89" s="7">
        <v>195.9</v>
      </c>
      <c r="D89" s="7">
        <f t="shared" si="5"/>
        <v>101.66061235080437</v>
      </c>
      <c r="F89" s="76">
        <f t="shared" si="4"/>
        <v>44501</v>
      </c>
      <c r="G89" s="62">
        <f t="shared" si="6"/>
        <v>243.28700000000001</v>
      </c>
      <c r="H89" s="7">
        <f t="shared" si="7"/>
        <v>126.71197916666668</v>
      </c>
    </row>
    <row r="90" spans="2:8">
      <c r="B90" s="8">
        <v>43070</v>
      </c>
      <c r="C90" s="7">
        <v>196.3</v>
      </c>
      <c r="D90" s="7">
        <f t="shared" si="5"/>
        <v>101.86818889465491</v>
      </c>
      <c r="F90" s="76">
        <f t="shared" si="4"/>
        <v>44531</v>
      </c>
      <c r="G90" s="62">
        <f t="shared" si="6"/>
        <v>241.33799999999999</v>
      </c>
      <c r="H90" s="7">
        <f t="shared" si="7"/>
        <v>125.69687499999999</v>
      </c>
    </row>
    <row r="91" spans="2:8">
      <c r="B91" s="8">
        <v>43101</v>
      </c>
      <c r="C91" s="7">
        <v>197.9</v>
      </c>
      <c r="D91" s="7">
        <f t="shared" si="5"/>
        <v>102.69849507005709</v>
      </c>
      <c r="F91" s="76">
        <f t="shared" si="4"/>
        <v>44562</v>
      </c>
      <c r="G91" s="62">
        <f t="shared" si="6"/>
        <v>246.453</v>
      </c>
      <c r="H91" s="7">
        <f t="shared" si="7"/>
        <v>128.36093750000001</v>
      </c>
    </row>
    <row r="92" spans="2:8">
      <c r="B92" s="8">
        <v>43132</v>
      </c>
      <c r="C92" s="7">
        <v>199.3</v>
      </c>
      <c r="D92" s="7">
        <f t="shared" si="5"/>
        <v>103.425012973534</v>
      </c>
      <c r="F92" s="76">
        <f t="shared" si="4"/>
        <v>44593</v>
      </c>
      <c r="G92" s="62">
        <f t="shared" si="6"/>
        <v>252.66</v>
      </c>
      <c r="H92" s="7">
        <f t="shared" si="7"/>
        <v>131.59375</v>
      </c>
    </row>
    <row r="93" spans="2:8">
      <c r="B93" s="8">
        <v>43160</v>
      </c>
      <c r="C93" s="7">
        <v>199.3</v>
      </c>
      <c r="D93" s="7">
        <f t="shared" si="5"/>
        <v>103.425012973534</v>
      </c>
      <c r="F93" s="76">
        <f t="shared" si="4"/>
        <v>44621</v>
      </c>
      <c r="G93" s="62">
        <f t="shared" si="6"/>
        <v>260.01400000000001</v>
      </c>
      <c r="H93" s="7">
        <f t="shared" si="7"/>
        <v>135.42395833333333</v>
      </c>
    </row>
    <row r="94" spans="2:8">
      <c r="B94" s="8">
        <v>43191</v>
      </c>
      <c r="C94" s="7">
        <v>200.3</v>
      </c>
      <c r="D94" s="7">
        <f t="shared" si="5"/>
        <v>103.94395433316036</v>
      </c>
      <c r="F94" s="76">
        <f t="shared" si="4"/>
        <v>44652</v>
      </c>
      <c r="G94" s="62">
        <f t="shared" si="6"/>
        <v>265.31</v>
      </c>
      <c r="H94" s="7">
        <f t="shared" si="7"/>
        <v>138.18229166666666</v>
      </c>
    </row>
    <row r="95" spans="2:8">
      <c r="B95" s="8">
        <v>43221</v>
      </c>
      <c r="C95" s="7">
        <v>203.2</v>
      </c>
      <c r="D95" s="7">
        <f t="shared" si="5"/>
        <v>105.44888427607681</v>
      </c>
      <c r="F95" s="76">
        <f t="shared" si="4"/>
        <v>44682</v>
      </c>
      <c r="G95" s="62">
        <f t="shared" si="6"/>
        <v>273.25099999999998</v>
      </c>
      <c r="H95" s="7">
        <f t="shared" si="7"/>
        <v>142.31822916666664</v>
      </c>
    </row>
    <row r="96" spans="2:8">
      <c r="B96" s="8">
        <v>43252</v>
      </c>
      <c r="C96" s="7">
        <v>204.2</v>
      </c>
      <c r="D96" s="7">
        <f t="shared" si="5"/>
        <v>105.96782563570318</v>
      </c>
      <c r="F96" s="76">
        <f t="shared" si="4"/>
        <v>44713</v>
      </c>
      <c r="G96" s="62">
        <f t="shared" si="6"/>
        <v>280.25099999999998</v>
      </c>
      <c r="H96" s="7">
        <f t="shared" si="7"/>
        <v>145.96406249999998</v>
      </c>
    </row>
    <row r="97" spans="2:8">
      <c r="B97" s="8">
        <v>43282</v>
      </c>
      <c r="C97" s="7">
        <v>204.3</v>
      </c>
      <c r="D97" s="7">
        <f t="shared" si="5"/>
        <v>106.01971977166581</v>
      </c>
      <c r="F97" s="76">
        <f t="shared" si="4"/>
        <v>44743</v>
      </c>
      <c r="G97" s="62">
        <f t="shared" si="6"/>
        <v>272.274</v>
      </c>
      <c r="H97" s="7">
        <f t="shared" si="7"/>
        <v>141.80937499999999</v>
      </c>
    </row>
    <row r="98" spans="2:8">
      <c r="B98" s="8">
        <v>43313</v>
      </c>
      <c r="C98" s="7">
        <v>203.4</v>
      </c>
      <c r="D98" s="7">
        <f t="shared" si="5"/>
        <v>105.55267254800208</v>
      </c>
      <c r="F98" s="76">
        <f t="shared" si="4"/>
        <v>44774</v>
      </c>
      <c r="G98" s="62">
        <f t="shared" si="6"/>
        <v>269.54599999999999</v>
      </c>
      <c r="H98" s="7">
        <f t="shared" si="7"/>
        <v>140.38854166666667</v>
      </c>
    </row>
    <row r="99" spans="2:8">
      <c r="B99" s="8">
        <v>43344</v>
      </c>
      <c r="C99" s="7">
        <v>203.6</v>
      </c>
      <c r="D99" s="7">
        <f t="shared" si="5"/>
        <v>105.65646081992736</v>
      </c>
      <c r="F99" s="76">
        <f t="shared" si="4"/>
        <v>44805</v>
      </c>
      <c r="G99" s="62">
        <f t="shared" si="6"/>
        <v>267.89800000000002</v>
      </c>
      <c r="H99" s="7">
        <f t="shared" si="7"/>
        <v>139.53020833333335</v>
      </c>
    </row>
    <row r="100" spans="2:8">
      <c r="B100" s="8">
        <v>43374</v>
      </c>
      <c r="C100" s="7">
        <v>204.6</v>
      </c>
      <c r="D100" s="7">
        <f t="shared" si="5"/>
        <v>106.17540217955371</v>
      </c>
      <c r="F100" s="76">
        <f t="shared" si="4"/>
        <v>44835</v>
      </c>
      <c r="G100" s="62">
        <f t="shared" si="6"/>
        <v>265.06099999999998</v>
      </c>
      <c r="H100" s="7">
        <f t="shared" si="7"/>
        <v>138.05260416666664</v>
      </c>
    </row>
    <row r="101" spans="2:8">
      <c r="B101" s="8">
        <v>43405</v>
      </c>
      <c r="C101" s="7">
        <v>202.3</v>
      </c>
      <c r="D101" s="7">
        <f t="shared" si="5"/>
        <v>104.98183705241308</v>
      </c>
      <c r="F101" s="76">
        <f t="shared" si="4"/>
        <v>44866</v>
      </c>
      <c r="G101" s="62">
        <f t="shared" si="6"/>
        <v>263.15699999999998</v>
      </c>
      <c r="H101" s="7">
        <f t="shared" si="7"/>
        <v>137.06093749999999</v>
      </c>
    </row>
    <row r="102" spans="2:8">
      <c r="B102" s="8">
        <v>43435</v>
      </c>
      <c r="C102" s="7">
        <v>201</v>
      </c>
      <c r="D102" s="7">
        <f t="shared" si="5"/>
        <v>104.30721328489881</v>
      </c>
      <c r="F102" s="76">
        <f t="shared" si="4"/>
        <v>44896</v>
      </c>
      <c r="G102" s="62">
        <f t="shared" si="6"/>
        <v>257.89699999999999</v>
      </c>
      <c r="H102" s="7">
        <f t="shared" si="7"/>
        <v>134.32135416666665</v>
      </c>
    </row>
    <row r="103" spans="2:8">
      <c r="B103" s="8">
        <v>43466</v>
      </c>
      <c r="C103" s="7">
        <v>199.1</v>
      </c>
      <c r="D103" s="7">
        <f t="shared" si="5"/>
        <v>103.32122470160873</v>
      </c>
      <c r="F103" s="76">
        <f t="shared" si="4"/>
        <v>44927</v>
      </c>
      <c r="G103" s="62">
        <f t="shared" si="6"/>
        <v>260.22699999999998</v>
      </c>
      <c r="H103" s="7">
        <f t="shared" si="7"/>
        <v>135.53489583333331</v>
      </c>
    </row>
    <row r="104" spans="2:8">
      <c r="B104" s="8">
        <v>43497</v>
      </c>
      <c r="C104" s="7">
        <v>199.2</v>
      </c>
      <c r="D104" s="7">
        <f t="shared" si="5"/>
        <v>103.37311883757135</v>
      </c>
      <c r="F104" s="76">
        <f t="shared" si="4"/>
        <v>44958</v>
      </c>
      <c r="G104" s="62">
        <f t="shared" si="6"/>
        <v>258.66899999999998</v>
      </c>
      <c r="H104" s="7">
        <f t="shared" si="7"/>
        <v>134.72343749999999</v>
      </c>
    </row>
    <row r="105" spans="2:8">
      <c r="B105" s="8">
        <v>43525</v>
      </c>
      <c r="C105" s="7">
        <v>200.8</v>
      </c>
      <c r="D105" s="7">
        <f t="shared" si="5"/>
        <v>104.20342501297354</v>
      </c>
      <c r="F105" s="76">
        <f t="shared" si="4"/>
        <v>44986</v>
      </c>
      <c r="G105" s="62">
        <f t="shared" si="6"/>
        <v>257.06200000000001</v>
      </c>
      <c r="H105" s="7">
        <f t="shared" si="7"/>
        <v>133.88645833333334</v>
      </c>
    </row>
    <row r="106" spans="2:8">
      <c r="B106" s="8">
        <v>43556</v>
      </c>
      <c r="C106" s="7">
        <v>202.1</v>
      </c>
      <c r="D106" s="7">
        <f t="shared" si="5"/>
        <v>104.87804878048782</v>
      </c>
      <c r="F106" s="76">
        <f t="shared" si="4"/>
        <v>45017</v>
      </c>
      <c r="G106" s="62">
        <f t="shared" si="6"/>
        <v>256.90800000000002</v>
      </c>
      <c r="H106" s="7">
        <f t="shared" si="7"/>
        <v>133.80625000000001</v>
      </c>
    </row>
    <row r="107" spans="2:8">
      <c r="B107" s="8">
        <v>43586</v>
      </c>
      <c r="C107" s="7">
        <v>201.7</v>
      </c>
      <c r="D107" s="7">
        <f t="shared" si="5"/>
        <v>104.67047223663727</v>
      </c>
      <c r="F107" s="76">
        <f t="shared" si="4"/>
        <v>45047</v>
      </c>
      <c r="G107" s="62">
        <f t="shared" si="6"/>
        <v>253.67</v>
      </c>
      <c r="H107" s="7">
        <f t="shared" si="7"/>
        <v>132.11979166666666</v>
      </c>
    </row>
    <row r="108" spans="2:8">
      <c r="B108" s="8">
        <v>43617</v>
      </c>
      <c r="C108" s="7">
        <v>200.3</v>
      </c>
      <c r="D108" s="7">
        <f t="shared" si="5"/>
        <v>103.94395433316036</v>
      </c>
      <c r="F108" s="91">
        <f t="shared" si="4"/>
        <v>45078</v>
      </c>
      <c r="G108" s="92">
        <f t="shared" si="6"/>
        <v>253.86</v>
      </c>
      <c r="H108" s="7">
        <f t="shared" si="7"/>
        <v>132.21875</v>
      </c>
    </row>
    <row r="109" spans="2:8">
      <c r="B109" s="8">
        <v>43647</v>
      </c>
      <c r="C109" s="7">
        <v>200.7</v>
      </c>
      <c r="D109" s="7">
        <f t="shared" si="5"/>
        <v>104.1515308770109</v>
      </c>
      <c r="F109" s="76">
        <f t="shared" si="4"/>
        <v>45108</v>
      </c>
      <c r="G109" s="62">
        <f t="shared" si="6"/>
        <v>253.83500000000001</v>
      </c>
      <c r="H109" s="7">
        <f t="shared" si="7"/>
        <v>132.20572916666666</v>
      </c>
    </row>
    <row r="110" spans="2:8">
      <c r="B110" s="8">
        <v>43678</v>
      </c>
      <c r="C110" s="7">
        <v>199.2</v>
      </c>
      <c r="D110" s="7">
        <f t="shared" si="5"/>
        <v>103.37311883757135</v>
      </c>
      <c r="F110" s="76">
        <f t="shared" si="4"/>
        <v>45139</v>
      </c>
      <c r="G110" s="62">
        <f t="shared" si="6"/>
        <v>257.68</v>
      </c>
      <c r="H110" s="7">
        <f t="shared" si="7"/>
        <v>134.20833333333334</v>
      </c>
    </row>
    <row r="111" spans="2:8">
      <c r="B111" s="8">
        <v>43709</v>
      </c>
      <c r="C111" s="7">
        <v>198.4</v>
      </c>
      <c r="D111" s="7">
        <f t="shared" si="5"/>
        <v>102.95796574987027</v>
      </c>
      <c r="F111" s="76">
        <f t="shared" si="4"/>
        <v>45170</v>
      </c>
      <c r="G111" s="62">
        <f t="shared" si="6"/>
        <v>258.93400000000003</v>
      </c>
      <c r="H111" s="7">
        <f t="shared" si="7"/>
        <v>134.86145833333333</v>
      </c>
    </row>
    <row r="112" spans="2:8">
      <c r="B112" s="8">
        <v>43739</v>
      </c>
      <c r="C112" s="7">
        <v>198.6</v>
      </c>
      <c r="D112" s="7">
        <f t="shared" si="5"/>
        <v>103.06175402179554</v>
      </c>
      <c r="F112" s="76">
        <f t="shared" si="4"/>
        <v>45200</v>
      </c>
      <c r="G112" s="62">
        <f t="shared" si="6"/>
        <v>255.19200000000001</v>
      </c>
      <c r="H112" s="7">
        <f t="shared" si="7"/>
        <v>132.91250000000002</v>
      </c>
    </row>
    <row r="113" spans="2:8">
      <c r="B113" s="8">
        <v>43770</v>
      </c>
      <c r="C113" s="7">
        <v>199</v>
      </c>
      <c r="D113" s="7">
        <f t="shared" si="5"/>
        <v>103.26933056564609</v>
      </c>
      <c r="F113" s="76">
        <f t="shared" si="4"/>
        <v>45231</v>
      </c>
      <c r="G113" s="62">
        <f t="shared" si="6"/>
        <v>252.85599999999999</v>
      </c>
      <c r="H113" s="7">
        <f t="shared" si="7"/>
        <v>131.69583333333333</v>
      </c>
    </row>
    <row r="114" spans="2:8">
      <c r="B114" s="8">
        <v>43800</v>
      </c>
      <c r="C114" s="7">
        <v>199</v>
      </c>
      <c r="D114" s="7">
        <f t="shared" si="5"/>
        <v>103.26933056564609</v>
      </c>
      <c r="F114" s="76">
        <f t="shared" si="4"/>
        <v>45261</v>
      </c>
      <c r="G114" s="62">
        <f t="shared" si="6"/>
        <v>249.86600000000001</v>
      </c>
      <c r="H114" s="7">
        <f t="shared" si="7"/>
        <v>130.13854166666667</v>
      </c>
    </row>
    <row r="115" spans="2:8">
      <c r="B115" s="8">
        <v>43831</v>
      </c>
      <c r="C115" s="7">
        <v>199.3</v>
      </c>
      <c r="D115" s="7">
        <f t="shared" si="5"/>
        <v>103.425012973534</v>
      </c>
      <c r="F115" s="76">
        <f t="shared" si="4"/>
        <v>45292</v>
      </c>
      <c r="G115" s="62">
        <f t="shared" si="6"/>
        <v>251.30600000000001</v>
      </c>
      <c r="H115" s="7">
        <f t="shared" si="7"/>
        <v>130.88854166666667</v>
      </c>
    </row>
    <row r="116" spans="2:8">
      <c r="B116" s="8">
        <v>43862</v>
      </c>
      <c r="C116" s="7">
        <v>196.7</v>
      </c>
      <c r="D116" s="7">
        <f t="shared" si="5"/>
        <v>102.07576543850546</v>
      </c>
      <c r="F116" s="76">
        <f t="shared" si="4"/>
        <v>45323</v>
      </c>
      <c r="G116" s="62">
        <f t="shared" si="6"/>
        <v>254.92599999999999</v>
      </c>
      <c r="H116" s="7">
        <f t="shared" si="7"/>
        <v>132.77395833333333</v>
      </c>
    </row>
    <row r="117" spans="2:8">
      <c r="B117" s="8">
        <v>43891</v>
      </c>
      <c r="C117" s="7">
        <v>193.1</v>
      </c>
      <c r="D117" s="7">
        <f t="shared" si="5"/>
        <v>100.20757654385055</v>
      </c>
      <c r="F117" s="76">
        <f t="shared" si="4"/>
        <v>45352</v>
      </c>
      <c r="G117" s="62">
        <f t="shared" si="6"/>
        <v>255.095</v>
      </c>
      <c r="H117" s="7">
        <f t="shared" si="7"/>
        <v>132.86197916666666</v>
      </c>
    </row>
    <row r="118" spans="2:8">
      <c r="B118" s="8">
        <v>43922</v>
      </c>
      <c r="C118" s="7">
        <v>185.5</v>
      </c>
      <c r="D118" s="7">
        <f t="shared" si="5"/>
        <v>96.263622210690201</v>
      </c>
      <c r="F118" s="76">
        <f t="shared" si="4"/>
        <v>45383</v>
      </c>
      <c r="G118" s="62">
        <f t="shared" si="6"/>
        <v>256.97800000000001</v>
      </c>
      <c r="H118" s="7">
        <f t="shared" si="7"/>
        <v>133.84270833333335</v>
      </c>
    </row>
    <row r="119" spans="2:8">
      <c r="B119" s="8">
        <v>43952</v>
      </c>
      <c r="C119" s="7">
        <v>188.6</v>
      </c>
      <c r="D119" s="7">
        <f t="shared" si="5"/>
        <v>97.872340425531917</v>
      </c>
      <c r="F119" s="76">
        <f t="shared" si="4"/>
        <v>45413</v>
      </c>
      <c r="G119" s="62">
        <f t="shared" si="6"/>
        <v>255.31299999999999</v>
      </c>
      <c r="H119" s="7">
        <f t="shared" si="7"/>
        <v>132.97552083333332</v>
      </c>
    </row>
    <row r="120" spans="2:8">
      <c r="B120" s="8">
        <v>43983</v>
      </c>
      <c r="C120" s="62">
        <v>191.2</v>
      </c>
      <c r="D120" s="7">
        <f t="shared" si="5"/>
        <v>99.221587960560456</v>
      </c>
      <c r="F120" s="76">
        <f t="shared" si="4"/>
        <v>45444</v>
      </c>
      <c r="G120" s="62">
        <f t="shared" si="6"/>
        <v>255.91399999999999</v>
      </c>
      <c r="H120" s="7">
        <f t="shared" si="7"/>
        <v>133.28854166666667</v>
      </c>
    </row>
    <row r="121" spans="2:8">
      <c r="B121" s="8">
        <v>44013</v>
      </c>
      <c r="C121" s="7">
        <v>193</v>
      </c>
      <c r="D121" s="7">
        <f t="shared" si="5"/>
        <v>100.15568240788791</v>
      </c>
      <c r="F121" s="76">
        <f t="shared" si="4"/>
        <v>45474</v>
      </c>
      <c r="G121" s="62">
        <f t="shared" si="6"/>
        <v>257.32100000000003</v>
      </c>
      <c r="H121" s="7">
        <f t="shared" si="7"/>
        <v>134.02135416666667</v>
      </c>
    </row>
    <row r="122" spans="2:8">
      <c r="B122" s="8">
        <v>44044</v>
      </c>
      <c r="C122" s="7">
        <v>194.3</v>
      </c>
      <c r="D122" s="7">
        <f t="shared" si="5"/>
        <v>100.83030617540219</v>
      </c>
      <c r="F122" s="76">
        <f t="shared" si="4"/>
        <v>45505</v>
      </c>
      <c r="G122" s="62">
        <f t="shared" si="6"/>
        <v>255.46299999999999</v>
      </c>
      <c r="H122" s="7">
        <f t="shared" si="7"/>
        <v>133.05364583333332</v>
      </c>
    </row>
    <row r="123" spans="2:8">
      <c r="B123" s="8">
        <v>44075</v>
      </c>
      <c r="C123" s="7">
        <v>195.5</v>
      </c>
      <c r="D123" s="7">
        <f t="shared" si="5"/>
        <v>101.45303580695382</v>
      </c>
      <c r="F123" s="76">
        <f t="shared" si="4"/>
        <v>45536</v>
      </c>
      <c r="G123" s="62">
        <f t="shared" si="6"/>
        <v>252.68199999999999</v>
      </c>
      <c r="H123" s="7">
        <f t="shared" si="7"/>
        <v>131.60520833333334</v>
      </c>
    </row>
    <row r="124" spans="2:8">
      <c r="B124" s="8">
        <v>44105</v>
      </c>
      <c r="C124" s="62">
        <v>196.5</v>
      </c>
      <c r="D124" s="7">
        <f t="shared" si="5"/>
        <v>101.97197716658019</v>
      </c>
      <c r="F124" s="76">
        <f t="shared" si="4"/>
        <v>45566</v>
      </c>
      <c r="G124" s="62">
        <f t="shared" si="6"/>
        <v>253.08099999999999</v>
      </c>
      <c r="H124" s="7">
        <f t="shared" si="7"/>
        <v>131.81302083333333</v>
      </c>
    </row>
    <row r="125" spans="2:8">
      <c r="B125" s="8">
        <v>44136</v>
      </c>
      <c r="C125" s="62">
        <v>198.3</v>
      </c>
      <c r="D125" s="7">
        <f t="shared" si="5"/>
        <v>102.90607161390763</v>
      </c>
      <c r="F125" s="76">
        <f t="shared" si="4"/>
        <v>45597</v>
      </c>
      <c r="G125" s="62">
        <f t="shared" si="6"/>
        <v>253.22900000000001</v>
      </c>
      <c r="H125" s="7">
        <f t="shared" si="7"/>
        <v>131.89010416666667</v>
      </c>
    </row>
    <row r="126" spans="2:8">
      <c r="B126" s="8">
        <v>44166</v>
      </c>
      <c r="C126" s="62">
        <v>200.5</v>
      </c>
      <c r="D126" s="7">
        <f t="shared" si="5"/>
        <v>104.04774260508563</v>
      </c>
      <c r="F126" s="76">
        <f t="shared" si="4"/>
        <v>45627</v>
      </c>
      <c r="G126" s="62">
        <f t="shared" si="6"/>
        <v>253.59</v>
      </c>
      <c r="H126" s="7">
        <f t="shared" si="7"/>
        <v>132.078125</v>
      </c>
    </row>
    <row r="127" spans="2:8">
      <c r="B127" s="8">
        <v>44197</v>
      </c>
      <c r="C127" s="62">
        <v>204.8</v>
      </c>
      <c r="D127" s="7">
        <f t="shared" si="5"/>
        <v>106.279190451479</v>
      </c>
    </row>
    <row r="128" spans="2:8">
      <c r="B128" s="8">
        <v>44228</v>
      </c>
      <c r="C128" s="62">
        <v>210.6</v>
      </c>
      <c r="D128" s="7">
        <f t="shared" si="5"/>
        <v>109.28905033731189</v>
      </c>
    </row>
    <row r="129" spans="2:4">
      <c r="B129" s="8">
        <v>44256</v>
      </c>
      <c r="C129" s="62">
        <v>215</v>
      </c>
      <c r="D129" s="7">
        <f t="shared" si="5"/>
        <v>111.57239231966788</v>
      </c>
    </row>
    <row r="130" spans="2:4">
      <c r="B130" s="8">
        <v>44287</v>
      </c>
      <c r="C130" s="62">
        <v>217.9</v>
      </c>
      <c r="D130" s="7">
        <f t="shared" si="5"/>
        <v>113.07732226258433</v>
      </c>
    </row>
    <row r="131" spans="2:4">
      <c r="B131" s="8">
        <v>44317</v>
      </c>
      <c r="C131" s="62">
        <v>224.9</v>
      </c>
      <c r="D131" s="7">
        <f t="shared" si="5"/>
        <v>116.70991177996888</v>
      </c>
    </row>
    <row r="132" spans="2:4">
      <c r="B132" s="8">
        <v>44348</v>
      </c>
      <c r="C132" s="62">
        <v>228.9</v>
      </c>
      <c r="D132" s="7">
        <f t="shared" si="5"/>
        <v>118.78567721847432</v>
      </c>
    </row>
    <row r="133" spans="2:4">
      <c r="B133" s="8">
        <v>44378</v>
      </c>
      <c r="C133" s="62">
        <v>231.85</v>
      </c>
      <c r="D133" s="7">
        <f t="shared" si="5"/>
        <v>120.31655422937209</v>
      </c>
    </row>
    <row r="134" spans="2:4">
      <c r="B134" s="8">
        <v>44409</v>
      </c>
      <c r="C134" s="62">
        <v>233.41499999999999</v>
      </c>
      <c r="D134" s="7">
        <f t="shared" si="5"/>
        <v>121.12869745718734</v>
      </c>
    </row>
    <row r="135" spans="2:4">
      <c r="B135" s="8">
        <v>44440</v>
      </c>
      <c r="C135" s="62">
        <v>235.678</v>
      </c>
      <c r="D135" s="7">
        <f t="shared" si="5"/>
        <v>122.3030617540218</v>
      </c>
    </row>
    <row r="136" spans="2:4">
      <c r="B136" s="8">
        <v>44470</v>
      </c>
      <c r="C136" s="62">
        <v>240.465</v>
      </c>
      <c r="D136" s="7">
        <f t="shared" si="5"/>
        <v>124.78723404255319</v>
      </c>
    </row>
    <row r="137" spans="2:4">
      <c r="B137" s="8">
        <v>44501</v>
      </c>
      <c r="C137" s="62">
        <v>243.28700000000001</v>
      </c>
      <c r="D137" s="7">
        <f t="shared" ref="D137:D174" si="8">100*C137/$C$7</f>
        <v>126.2516865594188</v>
      </c>
    </row>
    <row r="138" spans="2:4">
      <c r="B138" s="8">
        <v>44531</v>
      </c>
      <c r="C138" s="62">
        <v>241.33799999999999</v>
      </c>
      <c r="D138" s="7">
        <f t="shared" si="8"/>
        <v>125.24026984950702</v>
      </c>
    </row>
    <row r="139" spans="2:4">
      <c r="B139" s="8">
        <v>44562</v>
      </c>
      <c r="C139" s="62">
        <v>246.453</v>
      </c>
      <c r="D139" s="7">
        <f t="shared" si="8"/>
        <v>127.89465490399586</v>
      </c>
    </row>
    <row r="140" spans="2:4">
      <c r="B140" s="8">
        <v>44593</v>
      </c>
      <c r="C140" s="62">
        <v>252.66</v>
      </c>
      <c r="D140" s="7">
        <f t="shared" si="8"/>
        <v>131.1157239231967</v>
      </c>
    </row>
    <row r="141" spans="2:4">
      <c r="B141" s="8">
        <v>44621</v>
      </c>
      <c r="C141" s="62">
        <v>260.01400000000001</v>
      </c>
      <c r="D141" s="7">
        <f t="shared" si="8"/>
        <v>134.93201868188896</v>
      </c>
    </row>
    <row r="142" spans="2:4">
      <c r="B142" s="8">
        <v>44652</v>
      </c>
      <c r="C142" s="62">
        <v>265.31</v>
      </c>
      <c r="D142" s="7">
        <f t="shared" si="8"/>
        <v>137.68033212247016</v>
      </c>
    </row>
    <row r="143" spans="2:4">
      <c r="B143" s="8">
        <v>44682</v>
      </c>
      <c r="C143" s="62">
        <v>273.25099999999998</v>
      </c>
      <c r="D143" s="7">
        <f t="shared" si="8"/>
        <v>141.8012454592631</v>
      </c>
    </row>
    <row r="144" spans="2:4">
      <c r="B144" s="8">
        <v>44713</v>
      </c>
      <c r="C144" s="62">
        <v>280.25099999999998</v>
      </c>
      <c r="D144" s="7">
        <f t="shared" si="8"/>
        <v>145.43383497664763</v>
      </c>
    </row>
    <row r="145" spans="2:4">
      <c r="B145" s="8">
        <v>44743</v>
      </c>
      <c r="C145" s="62">
        <v>272.274</v>
      </c>
      <c r="D145" s="7">
        <f t="shared" si="8"/>
        <v>141.29423975090816</v>
      </c>
    </row>
    <row r="146" spans="2:4">
      <c r="B146" s="8">
        <v>44774</v>
      </c>
      <c r="C146" s="62">
        <v>269.54599999999999</v>
      </c>
      <c r="D146" s="7">
        <f t="shared" si="8"/>
        <v>139.87856772184745</v>
      </c>
    </row>
    <row r="147" spans="2:4">
      <c r="B147" s="8">
        <v>44805</v>
      </c>
      <c r="C147" s="62">
        <v>267.89800000000002</v>
      </c>
      <c r="D147" s="7">
        <f t="shared" si="8"/>
        <v>139.02335236118321</v>
      </c>
    </row>
    <row r="148" spans="2:4">
      <c r="B148" s="8">
        <v>44835</v>
      </c>
      <c r="C148" s="62">
        <v>265.06099999999998</v>
      </c>
      <c r="D148" s="7">
        <f t="shared" si="8"/>
        <v>137.5511157239232</v>
      </c>
    </row>
    <row r="149" spans="2:4">
      <c r="B149" s="8">
        <v>44866</v>
      </c>
      <c r="C149" s="62">
        <v>263.15699999999998</v>
      </c>
      <c r="D149" s="7">
        <f t="shared" si="8"/>
        <v>136.56305137519459</v>
      </c>
    </row>
    <row r="150" spans="2:4">
      <c r="B150" s="8">
        <v>44896</v>
      </c>
      <c r="C150" s="62">
        <v>257.89699999999999</v>
      </c>
      <c r="D150" s="7">
        <f t="shared" si="8"/>
        <v>133.83341982355995</v>
      </c>
    </row>
    <row r="151" spans="2:4">
      <c r="B151" s="8">
        <v>44927</v>
      </c>
      <c r="C151" s="62">
        <v>260.22699999999998</v>
      </c>
      <c r="D151" s="7">
        <f t="shared" si="8"/>
        <v>135.04255319148936</v>
      </c>
    </row>
    <row r="152" spans="2:4">
      <c r="B152" s="8">
        <v>44958</v>
      </c>
      <c r="C152" s="62">
        <v>258.66899999999998</v>
      </c>
      <c r="D152" s="7">
        <f t="shared" si="8"/>
        <v>134.23404255319147</v>
      </c>
    </row>
    <row r="153" spans="2:4">
      <c r="B153" s="8">
        <v>44986</v>
      </c>
      <c r="C153" s="62">
        <v>257.06200000000001</v>
      </c>
      <c r="D153" s="7">
        <f t="shared" si="8"/>
        <v>133.40010378827193</v>
      </c>
    </row>
    <row r="154" spans="2:4">
      <c r="B154" s="8">
        <v>45017</v>
      </c>
      <c r="C154" s="62">
        <v>256.90800000000002</v>
      </c>
      <c r="D154" s="7">
        <f t="shared" si="8"/>
        <v>133.32018681888948</v>
      </c>
    </row>
    <row r="155" spans="2:4">
      <c r="B155" s="8">
        <v>45047</v>
      </c>
      <c r="C155" s="62">
        <v>253.67</v>
      </c>
      <c r="D155" s="7">
        <f t="shared" si="8"/>
        <v>131.63985469641932</v>
      </c>
    </row>
    <row r="156" spans="2:4">
      <c r="B156" s="8">
        <v>45078</v>
      </c>
      <c r="C156" s="62">
        <v>253.86</v>
      </c>
      <c r="D156" s="7">
        <f t="shared" si="8"/>
        <v>131.73845355474833</v>
      </c>
    </row>
    <row r="157" spans="2:4">
      <c r="B157" s="8">
        <v>45108</v>
      </c>
      <c r="C157" s="62">
        <v>253.83500000000001</v>
      </c>
      <c r="D157" s="7">
        <f t="shared" si="8"/>
        <v>131.72548002075766</v>
      </c>
    </row>
    <row r="158" spans="2:4">
      <c r="B158" s="8">
        <v>45139</v>
      </c>
      <c r="C158" s="62">
        <v>257.68</v>
      </c>
      <c r="D158" s="7">
        <f t="shared" si="8"/>
        <v>133.72080954852103</v>
      </c>
    </row>
    <row r="159" spans="2:4">
      <c r="B159" s="8">
        <v>45170</v>
      </c>
      <c r="C159" s="62">
        <v>258.93400000000003</v>
      </c>
      <c r="D159" s="7">
        <f t="shared" si="8"/>
        <v>134.37156201349248</v>
      </c>
    </row>
    <row r="160" spans="2:4">
      <c r="B160" s="8">
        <v>45200</v>
      </c>
      <c r="C160" s="62">
        <v>255.19200000000001</v>
      </c>
      <c r="D160" s="7">
        <f t="shared" si="8"/>
        <v>132.42968344577065</v>
      </c>
    </row>
    <row r="161" spans="2:4">
      <c r="B161" s="8">
        <v>45231</v>
      </c>
      <c r="C161" s="62">
        <v>252.85599999999999</v>
      </c>
      <c r="D161" s="7">
        <f t="shared" si="8"/>
        <v>131.21743642968346</v>
      </c>
    </row>
    <row r="162" spans="2:4">
      <c r="B162" s="8">
        <v>45261</v>
      </c>
      <c r="C162" s="62">
        <v>249.86600000000001</v>
      </c>
      <c r="D162" s="7">
        <f t="shared" si="8"/>
        <v>129.66580176440064</v>
      </c>
    </row>
    <row r="163" spans="2:4">
      <c r="B163" s="8">
        <v>45292</v>
      </c>
      <c r="C163" s="62">
        <v>251.30600000000001</v>
      </c>
      <c r="D163" s="7">
        <f t="shared" si="8"/>
        <v>130.41307732226261</v>
      </c>
    </row>
    <row r="164" spans="2:4">
      <c r="B164" s="8">
        <v>45323</v>
      </c>
      <c r="C164" s="62">
        <v>254.92599999999999</v>
      </c>
      <c r="D164" s="7">
        <f t="shared" si="8"/>
        <v>132.29164504411003</v>
      </c>
    </row>
    <row r="165" spans="2:4">
      <c r="B165" s="8">
        <v>45352</v>
      </c>
      <c r="C165" s="62">
        <v>255.095</v>
      </c>
      <c r="D165" s="7">
        <f t="shared" si="8"/>
        <v>132.37934613388688</v>
      </c>
    </row>
    <row r="166" spans="2:4">
      <c r="B166" s="8">
        <v>45383</v>
      </c>
      <c r="C166" s="62">
        <v>256.97800000000001</v>
      </c>
      <c r="D166" s="7">
        <f t="shared" si="8"/>
        <v>133.35651271406331</v>
      </c>
    </row>
    <row r="167" spans="2:4">
      <c r="B167" s="8">
        <v>45413</v>
      </c>
      <c r="C167" s="62">
        <v>255.31299999999999</v>
      </c>
      <c r="D167" s="7">
        <f t="shared" si="8"/>
        <v>132.49247535028542</v>
      </c>
    </row>
    <row r="168" spans="2:4">
      <c r="B168" s="8">
        <v>45444</v>
      </c>
      <c r="C168" s="62">
        <v>255.91399999999999</v>
      </c>
      <c r="D168" s="7">
        <f t="shared" si="8"/>
        <v>132.80435910742085</v>
      </c>
    </row>
    <row r="169" spans="2:4">
      <c r="B169" s="8">
        <v>45474</v>
      </c>
      <c r="C169" s="62">
        <v>257.32100000000003</v>
      </c>
      <c r="D169" s="7">
        <f t="shared" si="8"/>
        <v>133.53450960041516</v>
      </c>
    </row>
    <row r="170" spans="2:4">
      <c r="B170" s="8">
        <v>45505</v>
      </c>
      <c r="C170" s="62">
        <v>255.46299999999999</v>
      </c>
      <c r="D170" s="7">
        <f t="shared" si="8"/>
        <v>132.57031655422938</v>
      </c>
    </row>
    <row r="171" spans="2:4">
      <c r="B171" s="8">
        <v>45536</v>
      </c>
      <c r="C171" s="62">
        <v>252.68199999999999</v>
      </c>
      <c r="D171" s="7">
        <f t="shared" si="8"/>
        <v>131.12714063310844</v>
      </c>
    </row>
    <row r="172" spans="2:4">
      <c r="B172" s="8">
        <v>45566</v>
      </c>
      <c r="C172" s="62">
        <v>253.08099999999999</v>
      </c>
      <c r="D172" s="7">
        <f t="shared" si="8"/>
        <v>131.33419823559939</v>
      </c>
    </row>
    <row r="173" spans="2:4">
      <c r="B173" s="8">
        <v>45597</v>
      </c>
      <c r="C173" s="62">
        <v>253.22900000000001</v>
      </c>
      <c r="D173" s="7">
        <f t="shared" si="8"/>
        <v>131.41100155682409</v>
      </c>
    </row>
    <row r="174" spans="2:4">
      <c r="B174" s="8">
        <v>45627</v>
      </c>
      <c r="C174" s="62">
        <v>253.59</v>
      </c>
      <c r="D174" s="7">
        <f t="shared" si="8"/>
        <v>131.59833938764919</v>
      </c>
    </row>
  </sheetData>
  <mergeCells count="1">
    <mergeCell ref="F4:H4"/>
  </mergeCells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B3:H196"/>
  <sheetViews>
    <sheetView showGridLines="0" topLeftCell="A94" workbookViewId="0">
      <selection activeCell="F107" sqref="F107:G107"/>
    </sheetView>
  </sheetViews>
  <sheetFormatPr baseColWidth="10" defaultRowHeight="13.2"/>
  <cols>
    <col min="4" max="4" width="14.5546875" bestFit="1" customWidth="1"/>
  </cols>
  <sheetData>
    <row r="3" spans="2:8">
      <c r="F3" s="122" t="s">
        <v>20</v>
      </c>
      <c r="G3" s="122"/>
      <c r="H3" s="122"/>
    </row>
    <row r="5" spans="2:8">
      <c r="C5" s="5" t="s">
        <v>0</v>
      </c>
      <c r="D5" s="14" t="s">
        <v>13</v>
      </c>
      <c r="G5" s="74" t="s">
        <v>0</v>
      </c>
      <c r="H5" s="75" t="s">
        <v>13</v>
      </c>
    </row>
    <row r="6" spans="2:8">
      <c r="B6" s="8">
        <v>40544</v>
      </c>
      <c r="C6" s="56">
        <v>212.7</v>
      </c>
      <c r="D6" s="7">
        <f>100*C6/$C$6</f>
        <v>100</v>
      </c>
      <c r="F6" s="76">
        <f>+B54</f>
        <v>42005</v>
      </c>
      <c r="G6" s="62">
        <f>+C54</f>
        <v>220.1</v>
      </c>
      <c r="H6" s="62">
        <f>+G6/$G$6*100</f>
        <v>100</v>
      </c>
    </row>
    <row r="7" spans="2:8">
      <c r="B7" s="8">
        <v>40575</v>
      </c>
      <c r="C7" s="56">
        <v>212.2</v>
      </c>
      <c r="D7" s="7">
        <f t="shared" ref="D7:D70" si="0">100*C7/$C$6</f>
        <v>99.764927127409507</v>
      </c>
      <c r="F7" s="76">
        <f>+B55</f>
        <v>42036</v>
      </c>
      <c r="G7" s="62">
        <f t="shared" ref="G7:G70" si="1">+C55</f>
        <v>221</v>
      </c>
      <c r="H7" s="62">
        <f t="shared" ref="H7:H70" si="2">+G7/$G$6*100</f>
        <v>100.40890504316221</v>
      </c>
    </row>
    <row r="8" spans="2:8">
      <c r="B8" s="8">
        <v>40603</v>
      </c>
      <c r="C8" s="56">
        <v>211.9</v>
      </c>
      <c r="D8" s="7">
        <f t="shared" si="0"/>
        <v>99.623883403855203</v>
      </c>
      <c r="F8" s="76">
        <f t="shared" ref="F8:F71" si="3">+B56</f>
        <v>42064</v>
      </c>
      <c r="G8" s="62">
        <f t="shared" si="1"/>
        <v>223.5</v>
      </c>
      <c r="H8" s="62">
        <f t="shared" si="2"/>
        <v>101.54475238527942</v>
      </c>
    </row>
    <row r="9" spans="2:8">
      <c r="B9" s="8">
        <v>40634</v>
      </c>
      <c r="C9" s="56">
        <v>212.7</v>
      </c>
      <c r="D9" s="7">
        <f t="shared" si="0"/>
        <v>100</v>
      </c>
      <c r="F9" s="76">
        <f t="shared" si="3"/>
        <v>42095</v>
      </c>
      <c r="G9" s="62">
        <f t="shared" si="1"/>
        <v>221</v>
      </c>
      <c r="H9" s="62">
        <f t="shared" si="2"/>
        <v>100.40890504316221</v>
      </c>
    </row>
    <row r="10" spans="2:8">
      <c r="B10" s="8">
        <v>40664</v>
      </c>
      <c r="C10" s="56">
        <v>214.1</v>
      </c>
      <c r="D10" s="7">
        <f t="shared" si="0"/>
        <v>100.65820404325342</v>
      </c>
      <c r="F10" s="76">
        <f t="shared" si="3"/>
        <v>42125</v>
      </c>
      <c r="G10" s="62">
        <f t="shared" si="1"/>
        <v>221.6</v>
      </c>
      <c r="H10" s="62">
        <f t="shared" si="2"/>
        <v>100.68150840527032</v>
      </c>
    </row>
    <row r="11" spans="2:8">
      <c r="B11" s="8">
        <v>40695</v>
      </c>
      <c r="C11" s="56">
        <v>215</v>
      </c>
      <c r="D11" s="7">
        <f t="shared" si="0"/>
        <v>101.08133521391632</v>
      </c>
      <c r="F11" s="76">
        <f t="shared" si="3"/>
        <v>42156</v>
      </c>
      <c r="G11" s="62">
        <f t="shared" si="1"/>
        <v>218.9</v>
      </c>
      <c r="H11" s="62">
        <f t="shared" si="2"/>
        <v>99.454793275783743</v>
      </c>
    </row>
    <row r="12" spans="2:8">
      <c r="B12" s="8">
        <v>40725</v>
      </c>
      <c r="C12" s="56">
        <v>213.2</v>
      </c>
      <c r="D12" s="7">
        <f t="shared" si="0"/>
        <v>100.23507287259051</v>
      </c>
      <c r="F12" s="76">
        <f t="shared" si="3"/>
        <v>42186</v>
      </c>
      <c r="G12" s="62">
        <f t="shared" si="1"/>
        <v>222.9</v>
      </c>
      <c r="H12" s="62">
        <f t="shared" si="2"/>
        <v>101.27214902317129</v>
      </c>
    </row>
    <row r="13" spans="2:8">
      <c r="B13" s="8">
        <v>40756</v>
      </c>
      <c r="C13" s="56">
        <v>212</v>
      </c>
      <c r="D13" s="7">
        <f t="shared" si="0"/>
        <v>99.670897978373304</v>
      </c>
      <c r="F13" s="76">
        <f t="shared" si="3"/>
        <v>42217</v>
      </c>
      <c r="G13" s="62">
        <f t="shared" si="1"/>
        <v>220.4</v>
      </c>
      <c r="H13" s="62">
        <f t="shared" si="2"/>
        <v>100.13630168105408</v>
      </c>
    </row>
    <row r="14" spans="2:8">
      <c r="B14" s="8">
        <v>40787</v>
      </c>
      <c r="C14" s="56">
        <v>213.2</v>
      </c>
      <c r="D14" s="7">
        <f t="shared" si="0"/>
        <v>100.23507287259051</v>
      </c>
      <c r="F14" s="76">
        <f t="shared" si="3"/>
        <v>42248</v>
      </c>
      <c r="G14" s="62">
        <f t="shared" si="1"/>
        <v>221.1</v>
      </c>
      <c r="H14" s="62">
        <f t="shared" si="2"/>
        <v>100.4543389368469</v>
      </c>
    </row>
    <row r="15" spans="2:8">
      <c r="B15" s="8">
        <v>40817</v>
      </c>
      <c r="C15" s="56">
        <v>211.6</v>
      </c>
      <c r="D15" s="7">
        <f t="shared" si="0"/>
        <v>99.482839680300899</v>
      </c>
      <c r="F15" s="76">
        <f t="shared" si="3"/>
        <v>42278</v>
      </c>
      <c r="G15" s="62">
        <f t="shared" si="1"/>
        <v>221</v>
      </c>
      <c r="H15" s="62">
        <f t="shared" si="2"/>
        <v>100.40890504316221</v>
      </c>
    </row>
    <row r="16" spans="2:8">
      <c r="B16" s="8">
        <v>40848</v>
      </c>
      <c r="C16" s="56">
        <v>210.2</v>
      </c>
      <c r="D16" s="7">
        <f t="shared" si="0"/>
        <v>98.824635637047493</v>
      </c>
      <c r="F16" s="76">
        <f t="shared" si="3"/>
        <v>42309</v>
      </c>
      <c r="G16" s="62">
        <f t="shared" si="1"/>
        <v>220.7</v>
      </c>
      <c r="H16" s="62">
        <f t="shared" si="2"/>
        <v>100.27260336210813</v>
      </c>
    </row>
    <row r="17" spans="2:8">
      <c r="B17" s="8">
        <v>40878</v>
      </c>
      <c r="C17" s="56">
        <v>211.5</v>
      </c>
      <c r="D17" s="7">
        <f t="shared" si="0"/>
        <v>99.435825105782797</v>
      </c>
      <c r="F17" s="76">
        <f t="shared" si="3"/>
        <v>42339</v>
      </c>
      <c r="G17" s="62">
        <f t="shared" si="1"/>
        <v>221.3</v>
      </c>
      <c r="H17" s="62">
        <f t="shared" si="2"/>
        <v>100.54520672421627</v>
      </c>
    </row>
    <row r="18" spans="2:8">
      <c r="B18" s="8">
        <v>40909</v>
      </c>
      <c r="C18" s="56">
        <v>207.5</v>
      </c>
      <c r="D18" s="7">
        <f t="shared" si="0"/>
        <v>97.555242125058768</v>
      </c>
      <c r="F18" s="76">
        <f t="shared" si="3"/>
        <v>42370</v>
      </c>
      <c r="G18" s="62">
        <f t="shared" si="1"/>
        <v>220.6</v>
      </c>
      <c r="H18" s="62">
        <f t="shared" si="2"/>
        <v>100.22716946842345</v>
      </c>
    </row>
    <row r="19" spans="2:8">
      <c r="B19" s="8">
        <v>40940</v>
      </c>
      <c r="C19" s="56">
        <v>208.3</v>
      </c>
      <c r="D19" s="7">
        <f t="shared" si="0"/>
        <v>97.93135872120358</v>
      </c>
      <c r="F19" s="76">
        <f t="shared" si="3"/>
        <v>42401</v>
      </c>
      <c r="G19" s="62">
        <f t="shared" si="1"/>
        <v>220.8</v>
      </c>
      <c r="H19" s="62">
        <f t="shared" si="2"/>
        <v>100.31803725579283</v>
      </c>
    </row>
    <row r="20" spans="2:8">
      <c r="B20" s="8">
        <v>40969</v>
      </c>
      <c r="C20" s="56">
        <v>208.9</v>
      </c>
      <c r="D20" s="7">
        <f t="shared" si="0"/>
        <v>98.213446168312188</v>
      </c>
      <c r="F20" s="76">
        <f t="shared" si="3"/>
        <v>42430</v>
      </c>
      <c r="G20" s="62">
        <f t="shared" si="1"/>
        <v>221</v>
      </c>
      <c r="H20" s="62">
        <f t="shared" si="2"/>
        <v>100.40890504316221</v>
      </c>
    </row>
    <row r="21" spans="2:8">
      <c r="B21" s="8">
        <v>41000</v>
      </c>
      <c r="C21" s="56">
        <v>209.1</v>
      </c>
      <c r="D21" s="7">
        <f t="shared" si="0"/>
        <v>98.307475317348377</v>
      </c>
      <c r="F21" s="76">
        <f t="shared" si="3"/>
        <v>42461</v>
      </c>
      <c r="G21" s="62">
        <f t="shared" si="1"/>
        <v>220</v>
      </c>
      <c r="H21" s="62">
        <f t="shared" si="2"/>
        <v>99.954566106315312</v>
      </c>
    </row>
    <row r="22" spans="2:8">
      <c r="B22" s="8">
        <v>41030</v>
      </c>
      <c r="C22" s="56">
        <v>210.8</v>
      </c>
      <c r="D22" s="7">
        <f t="shared" si="0"/>
        <v>99.106723084156087</v>
      </c>
      <c r="F22" s="76">
        <f t="shared" si="3"/>
        <v>42491</v>
      </c>
      <c r="G22" s="62">
        <f t="shared" si="1"/>
        <v>220.2</v>
      </c>
      <c r="H22" s="62">
        <f t="shared" si="2"/>
        <v>100.04543389368467</v>
      </c>
    </row>
    <row r="23" spans="2:8">
      <c r="B23" s="8">
        <v>41061</v>
      </c>
      <c r="C23" s="56">
        <v>212.9</v>
      </c>
      <c r="D23" s="7">
        <f t="shared" si="0"/>
        <v>100.0940291490362</v>
      </c>
      <c r="F23" s="76">
        <f t="shared" si="3"/>
        <v>42522</v>
      </c>
      <c r="G23" s="62">
        <f t="shared" si="1"/>
        <v>221.6</v>
      </c>
      <c r="H23" s="62">
        <f t="shared" si="2"/>
        <v>100.68150840527032</v>
      </c>
    </row>
    <row r="24" spans="2:8">
      <c r="B24" s="8">
        <v>41091</v>
      </c>
      <c r="C24" s="56">
        <v>213.1</v>
      </c>
      <c r="D24" s="7">
        <f t="shared" si="0"/>
        <v>100.18805829807241</v>
      </c>
      <c r="F24" s="76">
        <f t="shared" si="3"/>
        <v>42552</v>
      </c>
      <c r="G24" s="62">
        <f t="shared" si="1"/>
        <v>221.8</v>
      </c>
      <c r="H24" s="62">
        <f t="shared" si="2"/>
        <v>100.77237619263973</v>
      </c>
    </row>
    <row r="25" spans="2:8">
      <c r="B25" s="8">
        <v>41122</v>
      </c>
      <c r="C25" s="56">
        <v>212.2</v>
      </c>
      <c r="D25" s="7">
        <f t="shared" si="0"/>
        <v>99.764927127409507</v>
      </c>
      <c r="F25" s="76">
        <f t="shared" si="3"/>
        <v>42583</v>
      </c>
      <c r="G25" s="62">
        <f t="shared" si="1"/>
        <v>220.8</v>
      </c>
      <c r="H25" s="62">
        <f t="shared" si="2"/>
        <v>100.31803725579283</v>
      </c>
    </row>
    <row r="26" spans="2:8">
      <c r="B26" s="8">
        <v>41153</v>
      </c>
      <c r="C26" s="56">
        <v>211</v>
      </c>
      <c r="D26" s="7">
        <f t="shared" si="0"/>
        <v>99.20075223319229</v>
      </c>
      <c r="F26" s="76">
        <f t="shared" si="3"/>
        <v>42614</v>
      </c>
      <c r="G26" s="62">
        <f t="shared" si="1"/>
        <v>220.5</v>
      </c>
      <c r="H26" s="62">
        <f t="shared" si="2"/>
        <v>100.18173557473875</v>
      </c>
    </row>
    <row r="27" spans="2:8">
      <c r="B27" s="8">
        <v>41183</v>
      </c>
      <c r="C27" s="56">
        <v>212.7</v>
      </c>
      <c r="D27" s="7">
        <f t="shared" si="0"/>
        <v>100</v>
      </c>
      <c r="F27" s="76">
        <f t="shared" si="3"/>
        <v>42644</v>
      </c>
      <c r="G27" s="62">
        <f t="shared" si="1"/>
        <v>220.6</v>
      </c>
      <c r="H27" s="62">
        <f t="shared" si="2"/>
        <v>100.22716946842345</v>
      </c>
    </row>
    <row r="28" spans="2:8">
      <c r="B28" s="8">
        <v>41214</v>
      </c>
      <c r="C28" s="56">
        <v>213.6</v>
      </c>
      <c r="D28" s="7">
        <f t="shared" si="0"/>
        <v>100.42313117066291</v>
      </c>
      <c r="F28" s="76">
        <f t="shared" si="3"/>
        <v>42675</v>
      </c>
      <c r="G28" s="62">
        <f t="shared" si="1"/>
        <v>220.4</v>
      </c>
      <c r="H28" s="62">
        <f t="shared" si="2"/>
        <v>100.13630168105408</v>
      </c>
    </row>
    <row r="29" spans="2:8">
      <c r="B29" s="8">
        <v>41244</v>
      </c>
      <c r="C29" s="56">
        <v>213.4</v>
      </c>
      <c r="D29" s="7">
        <f t="shared" si="0"/>
        <v>100.32910202162671</v>
      </c>
      <c r="F29" s="76">
        <f t="shared" si="3"/>
        <v>42705</v>
      </c>
      <c r="G29" s="62">
        <f t="shared" si="1"/>
        <v>219.9</v>
      </c>
      <c r="H29" s="62">
        <f t="shared" si="2"/>
        <v>99.909132212630624</v>
      </c>
    </row>
    <row r="30" spans="2:8">
      <c r="B30" s="8">
        <v>41275</v>
      </c>
      <c r="C30" s="56">
        <v>213.1</v>
      </c>
      <c r="D30" s="7">
        <f t="shared" si="0"/>
        <v>100.18805829807241</v>
      </c>
      <c r="F30" s="76">
        <f t="shared" si="3"/>
        <v>42736</v>
      </c>
      <c r="G30" s="62">
        <f t="shared" si="1"/>
        <v>218.7</v>
      </c>
      <c r="H30" s="62">
        <f t="shared" si="2"/>
        <v>99.363925488414353</v>
      </c>
    </row>
    <row r="31" spans="2:8">
      <c r="B31" s="8">
        <v>41306</v>
      </c>
      <c r="C31" s="56">
        <v>212.7</v>
      </c>
      <c r="D31" s="7">
        <f t="shared" si="0"/>
        <v>100</v>
      </c>
      <c r="F31" s="76">
        <f t="shared" si="3"/>
        <v>42767</v>
      </c>
      <c r="G31" s="62">
        <f t="shared" si="1"/>
        <v>214</v>
      </c>
      <c r="H31" s="62">
        <f t="shared" si="2"/>
        <v>97.228532485233984</v>
      </c>
    </row>
    <row r="32" spans="2:8">
      <c r="B32" s="8">
        <v>41334</v>
      </c>
      <c r="C32" s="56">
        <v>213.5</v>
      </c>
      <c r="D32" s="7">
        <f t="shared" si="0"/>
        <v>100.37611659614481</v>
      </c>
      <c r="F32" s="76">
        <f t="shared" si="3"/>
        <v>42795</v>
      </c>
      <c r="G32" s="62">
        <f t="shared" si="1"/>
        <v>213.6</v>
      </c>
      <c r="H32" s="62">
        <f t="shared" si="2"/>
        <v>97.046796910495232</v>
      </c>
    </row>
    <row r="33" spans="2:8">
      <c r="B33" s="8">
        <v>41365</v>
      </c>
      <c r="C33" s="56">
        <v>213.6</v>
      </c>
      <c r="D33" s="7">
        <f t="shared" si="0"/>
        <v>100.42313117066291</v>
      </c>
      <c r="F33" s="76">
        <f t="shared" si="3"/>
        <v>42826</v>
      </c>
      <c r="G33" s="62">
        <f t="shared" si="1"/>
        <v>213.1</v>
      </c>
      <c r="H33" s="62">
        <f t="shared" si="2"/>
        <v>96.819627442071791</v>
      </c>
    </row>
    <row r="34" spans="2:8">
      <c r="B34" s="8">
        <v>41395</v>
      </c>
      <c r="C34" s="56">
        <v>214.3</v>
      </c>
      <c r="D34" s="7">
        <f t="shared" si="0"/>
        <v>100.75223319228961</v>
      </c>
      <c r="F34" s="76">
        <f t="shared" si="3"/>
        <v>42856</v>
      </c>
      <c r="G34" s="62">
        <f t="shared" si="1"/>
        <v>213.4</v>
      </c>
      <c r="H34" s="62">
        <f t="shared" si="2"/>
        <v>96.955929123125856</v>
      </c>
    </row>
    <row r="35" spans="2:8">
      <c r="B35" s="8">
        <v>41426</v>
      </c>
      <c r="C35" s="56">
        <v>214</v>
      </c>
      <c r="D35" s="7">
        <f t="shared" si="0"/>
        <v>100.61118946873532</v>
      </c>
      <c r="F35" s="76">
        <f t="shared" si="3"/>
        <v>42887</v>
      </c>
      <c r="G35" s="62">
        <f t="shared" si="1"/>
        <v>216.7</v>
      </c>
      <c r="H35" s="62">
        <f t="shared" si="2"/>
        <v>98.455247614720577</v>
      </c>
    </row>
    <row r="36" spans="2:8">
      <c r="B36" s="8">
        <v>41456</v>
      </c>
      <c r="C36" s="56">
        <v>215.5</v>
      </c>
      <c r="D36" s="7">
        <f t="shared" si="0"/>
        <v>101.31640808650683</v>
      </c>
      <c r="F36" s="76">
        <f t="shared" si="3"/>
        <v>42917</v>
      </c>
      <c r="G36" s="62">
        <f t="shared" si="1"/>
        <v>215</v>
      </c>
      <c r="H36" s="62">
        <f t="shared" si="2"/>
        <v>97.682871422080879</v>
      </c>
    </row>
    <row r="37" spans="2:8">
      <c r="B37" s="8">
        <v>41487</v>
      </c>
      <c r="C37" s="56">
        <v>214.7</v>
      </c>
      <c r="D37" s="7">
        <f t="shared" si="0"/>
        <v>100.94029149036201</v>
      </c>
      <c r="F37" s="76">
        <f t="shared" si="3"/>
        <v>42948</v>
      </c>
      <c r="G37" s="62">
        <f t="shared" si="1"/>
        <v>215.1</v>
      </c>
      <c r="H37" s="62">
        <f t="shared" si="2"/>
        <v>97.728305315765567</v>
      </c>
    </row>
    <row r="38" spans="2:8">
      <c r="B38" s="8">
        <v>41518</v>
      </c>
      <c r="C38" s="56">
        <v>215.9</v>
      </c>
      <c r="D38" s="7">
        <f t="shared" si="0"/>
        <v>101.50446638457923</v>
      </c>
      <c r="F38" s="76">
        <f t="shared" si="3"/>
        <v>42979</v>
      </c>
      <c r="G38" s="62">
        <f t="shared" si="1"/>
        <v>215.1</v>
      </c>
      <c r="H38" s="62">
        <f t="shared" si="2"/>
        <v>97.728305315765567</v>
      </c>
    </row>
    <row r="39" spans="2:8">
      <c r="B39" s="8">
        <v>41548</v>
      </c>
      <c r="C39" s="56">
        <v>216</v>
      </c>
      <c r="D39" s="7">
        <f t="shared" si="0"/>
        <v>101.55148095909732</v>
      </c>
      <c r="F39" s="76">
        <f t="shared" si="3"/>
        <v>43009</v>
      </c>
      <c r="G39" s="62">
        <f t="shared" si="1"/>
        <v>214.3</v>
      </c>
      <c r="H39" s="62">
        <f t="shared" si="2"/>
        <v>97.364834166288063</v>
      </c>
    </row>
    <row r="40" spans="2:8">
      <c r="B40" s="8">
        <v>41579</v>
      </c>
      <c r="C40" s="56">
        <v>218.2</v>
      </c>
      <c r="D40" s="7">
        <f t="shared" si="0"/>
        <v>102.58580159849554</v>
      </c>
      <c r="F40" s="76">
        <f t="shared" si="3"/>
        <v>43040</v>
      </c>
      <c r="G40" s="62">
        <f t="shared" si="1"/>
        <v>209.1</v>
      </c>
      <c r="H40" s="62">
        <f t="shared" si="2"/>
        <v>95.002271694684239</v>
      </c>
    </row>
    <row r="41" spans="2:8">
      <c r="B41" s="8">
        <v>41609</v>
      </c>
      <c r="C41" s="56">
        <v>217.9</v>
      </c>
      <c r="D41" s="7">
        <f t="shared" si="0"/>
        <v>102.44475787494123</v>
      </c>
      <c r="F41" s="76">
        <f t="shared" si="3"/>
        <v>43070</v>
      </c>
      <c r="G41" s="62">
        <f t="shared" si="1"/>
        <v>204.5</v>
      </c>
      <c r="H41" s="62">
        <f t="shared" si="2"/>
        <v>92.912312585188545</v>
      </c>
    </row>
    <row r="42" spans="2:8">
      <c r="B42" s="8">
        <v>41640</v>
      </c>
      <c r="C42" s="56">
        <v>217</v>
      </c>
      <c r="D42" s="7">
        <f t="shared" si="0"/>
        <v>102.02162670427833</v>
      </c>
      <c r="F42" s="76">
        <f t="shared" si="3"/>
        <v>43101</v>
      </c>
      <c r="G42" s="62">
        <f t="shared" si="1"/>
        <v>202.9</v>
      </c>
      <c r="H42" s="62">
        <f t="shared" si="2"/>
        <v>92.185370286233535</v>
      </c>
    </row>
    <row r="43" spans="2:8">
      <c r="B43" s="8">
        <v>41671</v>
      </c>
      <c r="C43" s="56">
        <v>217.3</v>
      </c>
      <c r="D43" s="7">
        <f t="shared" si="0"/>
        <v>102.16267042783264</v>
      </c>
      <c r="F43" s="76">
        <f t="shared" si="3"/>
        <v>43132</v>
      </c>
      <c r="G43" s="62">
        <f t="shared" si="1"/>
        <v>206.7</v>
      </c>
      <c r="H43" s="62">
        <f t="shared" si="2"/>
        <v>93.911858246251697</v>
      </c>
    </row>
    <row r="44" spans="2:8">
      <c r="B44" s="8">
        <v>41699</v>
      </c>
      <c r="C44" s="56">
        <v>220.1</v>
      </c>
      <c r="D44" s="7">
        <f t="shared" si="0"/>
        <v>103.47907851433945</v>
      </c>
      <c r="F44" s="76">
        <f t="shared" si="3"/>
        <v>43160</v>
      </c>
      <c r="G44" s="62">
        <f t="shared" si="1"/>
        <v>211.2</v>
      </c>
      <c r="H44" s="62">
        <f t="shared" si="2"/>
        <v>95.956383462062703</v>
      </c>
    </row>
    <row r="45" spans="2:8">
      <c r="B45" s="8">
        <v>41730</v>
      </c>
      <c r="C45" s="56">
        <v>219.8</v>
      </c>
      <c r="D45" s="7">
        <f t="shared" si="0"/>
        <v>103.33803479078514</v>
      </c>
      <c r="F45" s="76">
        <f t="shared" si="3"/>
        <v>43191</v>
      </c>
      <c r="G45" s="62">
        <f t="shared" si="1"/>
        <v>211.1</v>
      </c>
      <c r="H45" s="62">
        <f t="shared" si="2"/>
        <v>95.910949568378015</v>
      </c>
    </row>
    <row r="46" spans="2:8">
      <c r="B46" s="8">
        <v>41760</v>
      </c>
      <c r="C46" s="56">
        <v>219.4</v>
      </c>
      <c r="D46" s="7">
        <f t="shared" si="0"/>
        <v>103.14997649271275</v>
      </c>
      <c r="F46" s="76">
        <f t="shared" si="3"/>
        <v>43221</v>
      </c>
      <c r="G46" s="62">
        <f t="shared" si="1"/>
        <v>210.4</v>
      </c>
      <c r="H46" s="62">
        <f t="shared" si="2"/>
        <v>95.592912312585199</v>
      </c>
    </row>
    <row r="47" spans="2:8">
      <c r="B47" s="8">
        <v>41791</v>
      </c>
      <c r="C47" s="56">
        <v>219.8</v>
      </c>
      <c r="D47" s="7">
        <f t="shared" si="0"/>
        <v>103.33803479078514</v>
      </c>
      <c r="F47" s="76">
        <f t="shared" si="3"/>
        <v>43252</v>
      </c>
      <c r="G47" s="62">
        <f t="shared" si="1"/>
        <v>210.4</v>
      </c>
      <c r="H47" s="62">
        <f t="shared" si="2"/>
        <v>95.592912312585199</v>
      </c>
    </row>
    <row r="48" spans="2:8">
      <c r="B48" s="8">
        <v>41821</v>
      </c>
      <c r="C48" s="56">
        <v>219.4</v>
      </c>
      <c r="D48" s="7">
        <f t="shared" si="0"/>
        <v>103.14997649271275</v>
      </c>
      <c r="F48" s="76">
        <f t="shared" si="3"/>
        <v>43282</v>
      </c>
      <c r="G48" s="62">
        <f t="shared" si="1"/>
        <v>210.5</v>
      </c>
      <c r="H48" s="62">
        <f t="shared" si="2"/>
        <v>95.638346206269873</v>
      </c>
    </row>
    <row r="49" spans="2:8">
      <c r="B49" s="8">
        <v>41852</v>
      </c>
      <c r="C49" s="56">
        <v>220.8</v>
      </c>
      <c r="D49" s="7">
        <f t="shared" si="0"/>
        <v>103.80818053596616</v>
      </c>
      <c r="F49" s="76">
        <f t="shared" si="3"/>
        <v>43313</v>
      </c>
      <c r="G49" s="62">
        <f t="shared" si="1"/>
        <v>211.7</v>
      </c>
      <c r="H49" s="62">
        <f t="shared" si="2"/>
        <v>96.183552930486144</v>
      </c>
    </row>
    <row r="50" spans="2:8">
      <c r="B50" s="8">
        <v>41883</v>
      </c>
      <c r="C50" s="56">
        <v>222.5</v>
      </c>
      <c r="D50" s="7">
        <f t="shared" si="0"/>
        <v>104.60742830277387</v>
      </c>
      <c r="F50" s="76">
        <f t="shared" si="3"/>
        <v>43344</v>
      </c>
      <c r="G50" s="62">
        <f t="shared" si="1"/>
        <v>211.8</v>
      </c>
      <c r="H50" s="62">
        <f t="shared" si="2"/>
        <v>96.228986824170832</v>
      </c>
    </row>
    <row r="51" spans="2:8">
      <c r="B51" s="8">
        <v>41913</v>
      </c>
      <c r="C51" s="56">
        <v>223.2</v>
      </c>
      <c r="D51" s="7">
        <f t="shared" si="0"/>
        <v>104.93653032440056</v>
      </c>
      <c r="F51" s="76">
        <f t="shared" si="3"/>
        <v>43374</v>
      </c>
      <c r="G51" s="62">
        <f t="shared" si="1"/>
        <v>214.7</v>
      </c>
      <c r="H51" s="62">
        <f t="shared" si="2"/>
        <v>97.546569741026801</v>
      </c>
    </row>
    <row r="52" spans="2:8">
      <c r="B52" s="8">
        <v>41944</v>
      </c>
      <c r="C52" s="56">
        <v>223.4</v>
      </c>
      <c r="D52" s="7">
        <f t="shared" si="0"/>
        <v>105.03055947343677</v>
      </c>
      <c r="F52" s="76">
        <f t="shared" si="3"/>
        <v>43405</v>
      </c>
      <c r="G52" s="62">
        <f t="shared" si="1"/>
        <v>216</v>
      </c>
      <c r="H52" s="62">
        <f t="shared" si="2"/>
        <v>98.13721035892776</v>
      </c>
    </row>
    <row r="53" spans="2:8">
      <c r="B53" s="8">
        <v>41974</v>
      </c>
      <c r="C53" s="56">
        <v>224</v>
      </c>
      <c r="D53" s="7">
        <f t="shared" si="0"/>
        <v>105.31264692054538</v>
      </c>
      <c r="F53" s="76">
        <f t="shared" si="3"/>
        <v>43435</v>
      </c>
      <c r="G53" s="62">
        <f t="shared" si="1"/>
        <v>218.4</v>
      </c>
      <c r="H53" s="62">
        <f t="shared" si="2"/>
        <v>99.227623807360303</v>
      </c>
    </row>
    <row r="54" spans="2:8">
      <c r="B54" s="8">
        <v>42005</v>
      </c>
      <c r="C54" s="56">
        <v>220.1</v>
      </c>
      <c r="D54" s="7">
        <f t="shared" si="0"/>
        <v>103.47907851433945</v>
      </c>
      <c r="F54" s="76">
        <f t="shared" si="3"/>
        <v>43466</v>
      </c>
      <c r="G54" s="62">
        <f t="shared" si="1"/>
        <v>218.9</v>
      </c>
      <c r="H54" s="62">
        <f t="shared" si="2"/>
        <v>99.454793275783743</v>
      </c>
    </row>
    <row r="55" spans="2:8">
      <c r="B55" s="8">
        <v>42036</v>
      </c>
      <c r="C55" s="56">
        <v>221</v>
      </c>
      <c r="D55" s="7">
        <f t="shared" si="0"/>
        <v>103.90220968500236</v>
      </c>
      <c r="F55" s="76">
        <f t="shared" si="3"/>
        <v>43497</v>
      </c>
      <c r="G55" s="62">
        <f t="shared" si="1"/>
        <v>220.3</v>
      </c>
      <c r="H55" s="62">
        <f t="shared" si="2"/>
        <v>100.09086778736938</v>
      </c>
    </row>
    <row r="56" spans="2:8">
      <c r="B56" s="8">
        <v>42064</v>
      </c>
      <c r="C56" s="56">
        <v>223.5</v>
      </c>
      <c r="D56" s="7">
        <f t="shared" si="0"/>
        <v>105.07757404795487</v>
      </c>
      <c r="F56" s="76">
        <f t="shared" si="3"/>
        <v>43525</v>
      </c>
      <c r="G56" s="62">
        <f t="shared" si="1"/>
        <v>220.4</v>
      </c>
      <c r="H56" s="62">
        <f t="shared" si="2"/>
        <v>100.13630168105408</v>
      </c>
    </row>
    <row r="57" spans="2:8">
      <c r="B57" s="8">
        <v>42095</v>
      </c>
      <c r="C57" s="56">
        <v>221</v>
      </c>
      <c r="D57" s="7">
        <f t="shared" si="0"/>
        <v>103.90220968500236</v>
      </c>
      <c r="F57" s="76">
        <f t="shared" si="3"/>
        <v>43556</v>
      </c>
      <c r="G57" s="62">
        <f t="shared" si="1"/>
        <v>221</v>
      </c>
      <c r="H57" s="62">
        <f t="shared" si="2"/>
        <v>100.40890504316221</v>
      </c>
    </row>
    <row r="58" spans="2:8">
      <c r="B58" s="8">
        <v>42125</v>
      </c>
      <c r="C58" s="56">
        <v>221.6</v>
      </c>
      <c r="D58" s="7">
        <f t="shared" si="0"/>
        <v>104.18429713211096</v>
      </c>
      <c r="F58" s="76">
        <f t="shared" si="3"/>
        <v>43586</v>
      </c>
      <c r="G58" s="62">
        <f t="shared" si="1"/>
        <v>221.9</v>
      </c>
      <c r="H58" s="62">
        <f t="shared" si="2"/>
        <v>100.8178100863244</v>
      </c>
    </row>
    <row r="59" spans="2:8">
      <c r="B59" s="8">
        <v>42156</v>
      </c>
      <c r="C59" s="56">
        <v>218.9</v>
      </c>
      <c r="D59" s="7">
        <f t="shared" si="0"/>
        <v>102.91490362012225</v>
      </c>
      <c r="F59" s="76">
        <f t="shared" si="3"/>
        <v>43617</v>
      </c>
      <c r="G59" s="62">
        <f t="shared" si="1"/>
        <v>222.3</v>
      </c>
      <c r="H59" s="62">
        <f t="shared" si="2"/>
        <v>100.99954566106315</v>
      </c>
    </row>
    <row r="60" spans="2:8">
      <c r="B60" s="8">
        <v>42186</v>
      </c>
      <c r="C60" s="56">
        <v>222.9</v>
      </c>
      <c r="D60" s="7">
        <f t="shared" si="0"/>
        <v>104.79548660084627</v>
      </c>
      <c r="F60" s="76">
        <f t="shared" si="3"/>
        <v>43647</v>
      </c>
      <c r="G60" s="62">
        <f t="shared" si="1"/>
        <v>222.7</v>
      </c>
      <c r="H60" s="62">
        <f t="shared" si="2"/>
        <v>101.1812812358019</v>
      </c>
    </row>
    <row r="61" spans="2:8">
      <c r="B61" s="8">
        <v>42217</v>
      </c>
      <c r="C61" s="56">
        <v>220.4</v>
      </c>
      <c r="D61" s="7">
        <f t="shared" si="0"/>
        <v>103.62012223789375</v>
      </c>
      <c r="F61" s="76">
        <f t="shared" si="3"/>
        <v>43678</v>
      </c>
      <c r="G61" s="62">
        <f t="shared" si="1"/>
        <v>223.3</v>
      </c>
      <c r="H61" s="62">
        <f t="shared" si="2"/>
        <v>101.45388459791005</v>
      </c>
    </row>
    <row r="62" spans="2:8">
      <c r="B62" s="8">
        <v>42248</v>
      </c>
      <c r="C62" s="56">
        <v>221.1</v>
      </c>
      <c r="D62" s="7">
        <f t="shared" si="0"/>
        <v>103.94922425952046</v>
      </c>
      <c r="F62" s="76">
        <f t="shared" si="3"/>
        <v>43709</v>
      </c>
      <c r="G62" s="62">
        <f t="shared" si="1"/>
        <v>223.7</v>
      </c>
      <c r="H62" s="62">
        <f t="shared" si="2"/>
        <v>101.6356201726488</v>
      </c>
    </row>
    <row r="63" spans="2:8">
      <c r="B63" s="8">
        <v>42278</v>
      </c>
      <c r="C63" s="56">
        <v>221</v>
      </c>
      <c r="D63" s="7">
        <f t="shared" si="0"/>
        <v>103.90220968500236</v>
      </c>
      <c r="F63" s="76">
        <f t="shared" si="3"/>
        <v>43739</v>
      </c>
      <c r="G63" s="62">
        <f t="shared" si="1"/>
        <v>223.2</v>
      </c>
      <c r="H63" s="62">
        <f t="shared" si="2"/>
        <v>101.40845070422534</v>
      </c>
    </row>
    <row r="64" spans="2:8">
      <c r="B64" s="8">
        <v>42309</v>
      </c>
      <c r="C64" s="56">
        <v>220.7</v>
      </c>
      <c r="D64" s="7">
        <f t="shared" si="0"/>
        <v>103.76116596144806</v>
      </c>
      <c r="F64" s="76">
        <f t="shared" si="3"/>
        <v>43770</v>
      </c>
      <c r="G64" s="62">
        <f t="shared" si="1"/>
        <v>223.8</v>
      </c>
      <c r="H64" s="62">
        <f t="shared" si="2"/>
        <v>101.6810540663335</v>
      </c>
    </row>
    <row r="65" spans="2:8">
      <c r="B65" s="8">
        <v>42339</v>
      </c>
      <c r="C65" s="56">
        <v>221.3</v>
      </c>
      <c r="D65" s="7">
        <f t="shared" si="0"/>
        <v>104.04325340855665</v>
      </c>
      <c r="F65" s="76">
        <f t="shared" si="3"/>
        <v>43800</v>
      </c>
      <c r="G65" s="62">
        <f t="shared" si="1"/>
        <v>224.9</v>
      </c>
      <c r="H65" s="62">
        <f t="shared" si="2"/>
        <v>102.18082689686507</v>
      </c>
    </row>
    <row r="66" spans="2:8">
      <c r="B66" s="8">
        <v>42370</v>
      </c>
      <c r="C66" s="56">
        <v>220.6</v>
      </c>
      <c r="D66" s="7">
        <f t="shared" si="0"/>
        <v>103.71415138692996</v>
      </c>
      <c r="F66" s="76">
        <f t="shared" si="3"/>
        <v>43831</v>
      </c>
      <c r="G66" s="62">
        <f t="shared" si="1"/>
        <v>226.2</v>
      </c>
      <c r="H66" s="62">
        <f t="shared" si="2"/>
        <v>102.77146751476603</v>
      </c>
    </row>
    <row r="67" spans="2:8">
      <c r="B67" s="8">
        <v>42401</v>
      </c>
      <c r="C67" s="56">
        <v>220.8</v>
      </c>
      <c r="D67" s="7">
        <f t="shared" si="0"/>
        <v>103.80818053596616</v>
      </c>
      <c r="F67" s="76">
        <f t="shared" si="3"/>
        <v>43862</v>
      </c>
      <c r="G67" s="62">
        <f t="shared" si="1"/>
        <v>226.8</v>
      </c>
      <c r="H67" s="62">
        <f t="shared" si="2"/>
        <v>103.04407087687414</v>
      </c>
    </row>
    <row r="68" spans="2:8">
      <c r="B68" s="8">
        <v>42430</v>
      </c>
      <c r="C68" s="56">
        <v>221</v>
      </c>
      <c r="D68" s="7">
        <f t="shared" si="0"/>
        <v>103.90220968500236</v>
      </c>
      <c r="F68" s="76">
        <f t="shared" si="3"/>
        <v>43891</v>
      </c>
      <c r="G68" s="62">
        <f t="shared" si="1"/>
        <v>227.2</v>
      </c>
      <c r="H68" s="62">
        <f t="shared" si="2"/>
        <v>103.2258064516129</v>
      </c>
    </row>
    <row r="69" spans="2:8">
      <c r="B69" s="8">
        <v>42461</v>
      </c>
      <c r="C69" s="56">
        <v>220</v>
      </c>
      <c r="D69" s="7">
        <f t="shared" si="0"/>
        <v>103.43206393982135</v>
      </c>
      <c r="F69" s="76">
        <f t="shared" si="3"/>
        <v>43922</v>
      </c>
      <c r="G69" s="62">
        <f t="shared" si="1"/>
        <v>227.2</v>
      </c>
      <c r="H69" s="62">
        <f t="shared" si="2"/>
        <v>103.2258064516129</v>
      </c>
    </row>
    <row r="70" spans="2:8">
      <c r="B70" s="8">
        <v>42491</v>
      </c>
      <c r="C70" s="56">
        <v>220.2</v>
      </c>
      <c r="D70" s="7">
        <f t="shared" si="0"/>
        <v>103.52609308885755</v>
      </c>
      <c r="F70" s="76">
        <f t="shared" si="3"/>
        <v>43952</v>
      </c>
      <c r="G70" s="62">
        <f t="shared" si="1"/>
        <v>227.7</v>
      </c>
      <c r="H70" s="62">
        <f t="shared" si="2"/>
        <v>103.45297592003635</v>
      </c>
    </row>
    <row r="71" spans="2:8">
      <c r="B71" s="8">
        <v>42522</v>
      </c>
      <c r="C71" s="56">
        <v>221.6</v>
      </c>
      <c r="D71" s="7">
        <f t="shared" ref="D71:D134" si="4">100*C71/$C$6</f>
        <v>104.18429713211096</v>
      </c>
      <c r="F71" s="76">
        <f t="shared" si="3"/>
        <v>43983</v>
      </c>
      <c r="G71" s="62">
        <f t="shared" ref="G71:G125" si="5">+C119</f>
        <v>229.3</v>
      </c>
      <c r="H71" s="62">
        <f t="shared" ref="H71:H125" si="6">+G71/$G$6*100</f>
        <v>104.17991821899138</v>
      </c>
    </row>
    <row r="72" spans="2:8">
      <c r="B72" s="8">
        <v>42552</v>
      </c>
      <c r="C72" s="56">
        <v>221.8</v>
      </c>
      <c r="D72" s="7">
        <f t="shared" si="4"/>
        <v>104.27832628114716</v>
      </c>
      <c r="F72" s="76">
        <f t="shared" ref="F72:F125" si="7">+B120</f>
        <v>44013</v>
      </c>
      <c r="G72" s="62">
        <f t="shared" si="5"/>
        <v>229.8</v>
      </c>
      <c r="H72" s="62">
        <f t="shared" si="6"/>
        <v>104.40708768741483</v>
      </c>
    </row>
    <row r="73" spans="2:8">
      <c r="B73" s="8">
        <v>42583</v>
      </c>
      <c r="C73" s="56">
        <v>220.8</v>
      </c>
      <c r="D73" s="7">
        <f t="shared" si="4"/>
        <v>103.80818053596616</v>
      </c>
      <c r="F73" s="76">
        <f t="shared" si="7"/>
        <v>44044</v>
      </c>
      <c r="G73" s="62">
        <f t="shared" si="5"/>
        <v>229.3</v>
      </c>
      <c r="H73" s="62">
        <f t="shared" si="6"/>
        <v>104.17991821899138</v>
      </c>
    </row>
    <row r="74" spans="2:8">
      <c r="B74" s="8">
        <v>42614</v>
      </c>
      <c r="C74" s="56">
        <v>220.5</v>
      </c>
      <c r="D74" s="7">
        <f t="shared" si="4"/>
        <v>103.66713681241185</v>
      </c>
      <c r="F74" s="76">
        <f t="shared" si="7"/>
        <v>44075</v>
      </c>
      <c r="G74" s="62">
        <f t="shared" si="5"/>
        <v>229.6</v>
      </c>
      <c r="H74" s="62">
        <f t="shared" si="6"/>
        <v>104.31621990004543</v>
      </c>
    </row>
    <row r="75" spans="2:8">
      <c r="B75" s="8">
        <v>42644</v>
      </c>
      <c r="C75" s="56">
        <v>220.6</v>
      </c>
      <c r="D75" s="7">
        <f t="shared" si="4"/>
        <v>103.71415138692996</v>
      </c>
      <c r="F75" s="76">
        <f t="shared" si="7"/>
        <v>44105</v>
      </c>
      <c r="G75" s="62">
        <f t="shared" si="5"/>
        <v>229.9</v>
      </c>
      <c r="H75" s="62">
        <f t="shared" si="6"/>
        <v>104.4525215810995</v>
      </c>
    </row>
    <row r="76" spans="2:8">
      <c r="B76" s="8">
        <v>42675</v>
      </c>
      <c r="C76" s="56">
        <v>220.4</v>
      </c>
      <c r="D76" s="7">
        <f t="shared" si="4"/>
        <v>103.62012223789375</v>
      </c>
      <c r="F76" s="76">
        <f t="shared" si="7"/>
        <v>44136</v>
      </c>
      <c r="G76" s="62">
        <f t="shared" si="5"/>
        <v>230.5</v>
      </c>
      <c r="H76" s="62">
        <f t="shared" si="6"/>
        <v>104.72512494320763</v>
      </c>
    </row>
    <row r="77" spans="2:8">
      <c r="B77" s="8">
        <v>42705</v>
      </c>
      <c r="C77" s="56">
        <v>219.9</v>
      </c>
      <c r="D77" s="7">
        <f t="shared" si="4"/>
        <v>103.38504936530325</v>
      </c>
      <c r="F77" s="76">
        <f t="shared" si="7"/>
        <v>44166</v>
      </c>
      <c r="G77" s="62">
        <f t="shared" si="5"/>
        <v>230.9</v>
      </c>
      <c r="H77" s="62">
        <f t="shared" si="6"/>
        <v>104.9068605179464</v>
      </c>
    </row>
    <row r="78" spans="2:8">
      <c r="B78" s="8">
        <v>42736</v>
      </c>
      <c r="C78" s="56">
        <v>218.7</v>
      </c>
      <c r="D78" s="7">
        <f t="shared" si="4"/>
        <v>102.82087447108604</v>
      </c>
      <c r="F78" s="76">
        <f t="shared" si="7"/>
        <v>44197</v>
      </c>
      <c r="G78" s="62">
        <f t="shared" si="5"/>
        <v>231.2</v>
      </c>
      <c r="H78" s="62">
        <f t="shared" si="6"/>
        <v>105.04316219900045</v>
      </c>
    </row>
    <row r="79" spans="2:8">
      <c r="B79" s="8">
        <v>42767</v>
      </c>
      <c r="C79" s="56">
        <v>214</v>
      </c>
      <c r="D79" s="7">
        <f t="shared" si="4"/>
        <v>100.61118946873532</v>
      </c>
      <c r="F79" s="76">
        <f t="shared" si="7"/>
        <v>44228</v>
      </c>
      <c r="G79" s="62">
        <f t="shared" si="5"/>
        <v>231.7</v>
      </c>
      <c r="H79" s="62">
        <f t="shared" si="6"/>
        <v>105.2703316674239</v>
      </c>
    </row>
    <row r="80" spans="2:8">
      <c r="B80" s="8">
        <v>42795</v>
      </c>
      <c r="C80" s="56">
        <v>213.6</v>
      </c>
      <c r="D80" s="7">
        <f t="shared" si="4"/>
        <v>100.42313117066291</v>
      </c>
      <c r="F80" s="76">
        <f t="shared" si="7"/>
        <v>44256</v>
      </c>
      <c r="G80" s="62">
        <f t="shared" si="5"/>
        <v>232.1</v>
      </c>
      <c r="H80" s="62">
        <f t="shared" si="6"/>
        <v>105.45206724216266</v>
      </c>
    </row>
    <row r="81" spans="2:8">
      <c r="B81" s="8">
        <v>42826</v>
      </c>
      <c r="C81" s="56">
        <v>213.1</v>
      </c>
      <c r="D81" s="7">
        <f t="shared" si="4"/>
        <v>100.18805829807241</v>
      </c>
      <c r="F81" s="76">
        <f t="shared" si="7"/>
        <v>44287</v>
      </c>
      <c r="G81" s="62">
        <f t="shared" si="5"/>
        <v>232.4</v>
      </c>
      <c r="H81" s="62">
        <f t="shared" si="6"/>
        <v>105.58836892321672</v>
      </c>
    </row>
    <row r="82" spans="2:8">
      <c r="B82" s="8">
        <v>42856</v>
      </c>
      <c r="C82" s="56">
        <v>213.4</v>
      </c>
      <c r="D82" s="7">
        <f t="shared" si="4"/>
        <v>100.32910202162671</v>
      </c>
      <c r="F82" s="76">
        <f t="shared" si="7"/>
        <v>44317</v>
      </c>
      <c r="G82" s="62">
        <f t="shared" si="5"/>
        <v>234.6</v>
      </c>
      <c r="H82" s="62">
        <f t="shared" si="6"/>
        <v>106.58791458427987</v>
      </c>
    </row>
    <row r="83" spans="2:8">
      <c r="B83" s="8">
        <v>42887</v>
      </c>
      <c r="C83" s="56">
        <v>216.7</v>
      </c>
      <c r="D83" s="7">
        <f t="shared" si="4"/>
        <v>101.88058298072403</v>
      </c>
      <c r="F83" s="76">
        <f t="shared" si="7"/>
        <v>44348</v>
      </c>
      <c r="G83" s="62">
        <f t="shared" si="5"/>
        <v>234.3</v>
      </c>
      <c r="H83" s="62">
        <f t="shared" si="6"/>
        <v>106.45161290322582</v>
      </c>
    </row>
    <row r="84" spans="2:8">
      <c r="B84" s="8">
        <v>42917</v>
      </c>
      <c r="C84" s="56">
        <v>215</v>
      </c>
      <c r="D84" s="7">
        <f t="shared" si="4"/>
        <v>101.08133521391632</v>
      </c>
      <c r="F84" s="76">
        <f t="shared" si="7"/>
        <v>44378</v>
      </c>
      <c r="G84" s="62">
        <f t="shared" si="5"/>
        <v>234.59200000000001</v>
      </c>
      <c r="H84" s="62">
        <f t="shared" si="6"/>
        <v>106.58427987278512</v>
      </c>
    </row>
    <row r="85" spans="2:8">
      <c r="B85" s="8">
        <v>42948</v>
      </c>
      <c r="C85" s="56">
        <v>215.1</v>
      </c>
      <c r="D85" s="7">
        <f t="shared" si="4"/>
        <v>101.12834978843442</v>
      </c>
      <c r="F85" s="76">
        <f t="shared" si="7"/>
        <v>44409</v>
      </c>
      <c r="G85" s="62">
        <f t="shared" si="5"/>
        <v>234.351</v>
      </c>
      <c r="H85" s="62">
        <f t="shared" si="6"/>
        <v>106.47478418900501</v>
      </c>
    </row>
    <row r="86" spans="2:8">
      <c r="B86" s="8">
        <v>42979</v>
      </c>
      <c r="C86" s="56">
        <v>215.1</v>
      </c>
      <c r="D86" s="7">
        <f t="shared" si="4"/>
        <v>101.12834978843442</v>
      </c>
      <c r="F86" s="76">
        <f t="shared" si="7"/>
        <v>44440</v>
      </c>
      <c r="G86" s="62">
        <f t="shared" si="5"/>
        <v>236.167</v>
      </c>
      <c r="H86" s="62">
        <f t="shared" si="6"/>
        <v>107.29986369831894</v>
      </c>
    </row>
    <row r="87" spans="2:8">
      <c r="B87" s="8">
        <v>43009</v>
      </c>
      <c r="C87" s="56">
        <v>214.3</v>
      </c>
      <c r="D87" s="7">
        <f t="shared" si="4"/>
        <v>100.75223319228961</v>
      </c>
      <c r="F87" s="76">
        <f t="shared" si="7"/>
        <v>44470</v>
      </c>
      <c r="G87" s="62">
        <f t="shared" si="5"/>
        <v>236.761</v>
      </c>
      <c r="H87" s="62">
        <f t="shared" si="6"/>
        <v>107.56974102680599</v>
      </c>
    </row>
    <row r="88" spans="2:8">
      <c r="B88" s="8">
        <v>43040</v>
      </c>
      <c r="C88" s="56">
        <v>209.1</v>
      </c>
      <c r="D88" s="7">
        <f t="shared" si="4"/>
        <v>98.307475317348377</v>
      </c>
      <c r="F88" s="76">
        <f t="shared" si="7"/>
        <v>44501</v>
      </c>
      <c r="G88" s="62">
        <f t="shared" si="5"/>
        <v>237.08600000000001</v>
      </c>
      <c r="H88" s="62">
        <f t="shared" si="6"/>
        <v>107.71740118128123</v>
      </c>
    </row>
    <row r="89" spans="2:8">
      <c r="B89" s="8">
        <v>43070</v>
      </c>
      <c r="C89" s="56">
        <v>204.5</v>
      </c>
      <c r="D89" s="7">
        <f t="shared" si="4"/>
        <v>96.144804889515754</v>
      </c>
      <c r="F89" s="76">
        <f t="shared" si="7"/>
        <v>44531</v>
      </c>
      <c r="G89" s="62">
        <f t="shared" si="5"/>
        <v>237.66900000000001</v>
      </c>
      <c r="H89" s="62">
        <f t="shared" si="6"/>
        <v>107.98228078146298</v>
      </c>
    </row>
    <row r="90" spans="2:8">
      <c r="B90" s="8">
        <v>43101</v>
      </c>
      <c r="C90" s="56">
        <v>202.9</v>
      </c>
      <c r="D90" s="7">
        <f t="shared" si="4"/>
        <v>95.392571697226145</v>
      </c>
      <c r="F90" s="76">
        <f t="shared" si="7"/>
        <v>44562</v>
      </c>
      <c r="G90" s="62">
        <f t="shared" si="5"/>
        <v>239.96700000000001</v>
      </c>
      <c r="H90" s="62">
        <f t="shared" si="6"/>
        <v>109.02635165833712</v>
      </c>
    </row>
    <row r="91" spans="2:8">
      <c r="B91" s="8">
        <v>43132</v>
      </c>
      <c r="C91" s="56">
        <v>206.7</v>
      </c>
      <c r="D91" s="7">
        <f t="shared" si="4"/>
        <v>97.179125528913971</v>
      </c>
      <c r="F91" s="76">
        <f t="shared" si="7"/>
        <v>44593</v>
      </c>
      <c r="G91" s="62">
        <f t="shared" si="5"/>
        <v>239.23699999999999</v>
      </c>
      <c r="H91" s="62">
        <f t="shared" si="6"/>
        <v>108.69468423443888</v>
      </c>
    </row>
    <row r="92" spans="2:8">
      <c r="B92" s="8">
        <v>43160</v>
      </c>
      <c r="C92" s="56">
        <v>211.2</v>
      </c>
      <c r="D92" s="7">
        <f t="shared" si="4"/>
        <v>99.294781382228493</v>
      </c>
      <c r="F92" s="76">
        <f t="shared" si="7"/>
        <v>44621</v>
      </c>
      <c r="G92" s="62">
        <f t="shared" si="5"/>
        <v>241.803</v>
      </c>
      <c r="H92" s="62">
        <f t="shared" si="6"/>
        <v>109.860517946388</v>
      </c>
    </row>
    <row r="93" spans="2:8">
      <c r="B93" s="8">
        <v>43191</v>
      </c>
      <c r="C93" s="56">
        <v>211.1</v>
      </c>
      <c r="D93" s="7">
        <f t="shared" si="4"/>
        <v>99.247766807710391</v>
      </c>
      <c r="F93" s="76">
        <f t="shared" si="7"/>
        <v>44652</v>
      </c>
      <c r="G93" s="62">
        <f t="shared" si="5"/>
        <v>247.43899999999999</v>
      </c>
      <c r="H93" s="62">
        <f t="shared" si="6"/>
        <v>112.42117219445706</v>
      </c>
    </row>
    <row r="94" spans="2:8">
      <c r="B94" s="8">
        <v>43221</v>
      </c>
      <c r="C94" s="56">
        <v>210.4</v>
      </c>
      <c r="D94" s="7">
        <f t="shared" si="4"/>
        <v>98.918664786083696</v>
      </c>
      <c r="F94" s="76">
        <f t="shared" si="7"/>
        <v>44682</v>
      </c>
      <c r="G94" s="62">
        <f t="shared" si="5"/>
        <v>247.69300000000001</v>
      </c>
      <c r="H94" s="62">
        <f t="shared" si="6"/>
        <v>112.53657428441619</v>
      </c>
    </row>
    <row r="95" spans="2:8">
      <c r="B95" s="8">
        <v>43252</v>
      </c>
      <c r="C95" s="56">
        <v>210.4</v>
      </c>
      <c r="D95" s="7">
        <f t="shared" si="4"/>
        <v>98.918664786083696</v>
      </c>
      <c r="F95" s="76">
        <f t="shared" si="7"/>
        <v>44713</v>
      </c>
      <c r="G95" s="62">
        <f t="shared" si="5"/>
        <v>248.535</v>
      </c>
      <c r="H95" s="62">
        <f t="shared" si="6"/>
        <v>112.91912766924126</v>
      </c>
    </row>
    <row r="96" spans="2:8">
      <c r="B96" s="8">
        <v>43282</v>
      </c>
      <c r="C96" s="56">
        <v>210.5</v>
      </c>
      <c r="D96" s="7">
        <f t="shared" si="4"/>
        <v>98.965679360601797</v>
      </c>
      <c r="F96" s="76">
        <f t="shared" si="7"/>
        <v>44743</v>
      </c>
      <c r="G96" s="62">
        <f t="shared" si="5"/>
        <v>248.31200000000001</v>
      </c>
      <c r="H96" s="62">
        <f t="shared" si="6"/>
        <v>112.81781008632441</v>
      </c>
    </row>
    <row r="97" spans="2:8">
      <c r="B97" s="8">
        <v>43313</v>
      </c>
      <c r="C97" s="56">
        <v>211.7</v>
      </c>
      <c r="D97" s="7">
        <f t="shared" si="4"/>
        <v>99.529854254819</v>
      </c>
      <c r="F97" s="76">
        <f t="shared" si="7"/>
        <v>44774</v>
      </c>
      <c r="G97" s="62">
        <f t="shared" si="5"/>
        <v>246.82900000000001</v>
      </c>
      <c r="H97" s="62">
        <f t="shared" si="6"/>
        <v>112.14402544298048</v>
      </c>
    </row>
    <row r="98" spans="2:8">
      <c r="B98" s="8">
        <v>43344</v>
      </c>
      <c r="C98" s="56">
        <v>211.8</v>
      </c>
      <c r="D98" s="7">
        <f t="shared" si="4"/>
        <v>99.576868829337101</v>
      </c>
      <c r="F98" s="76">
        <f t="shared" si="7"/>
        <v>44805</v>
      </c>
      <c r="G98" s="62">
        <f t="shared" si="5"/>
        <v>245.03399999999999</v>
      </c>
      <c r="H98" s="62">
        <f t="shared" si="6"/>
        <v>111.3284870513403</v>
      </c>
    </row>
    <row r="99" spans="2:8">
      <c r="B99" s="8">
        <v>43374</v>
      </c>
      <c r="C99" s="56">
        <v>214.7</v>
      </c>
      <c r="D99" s="7">
        <f t="shared" si="4"/>
        <v>100.94029149036201</v>
      </c>
      <c r="F99" s="76">
        <f t="shared" si="7"/>
        <v>44835</v>
      </c>
      <c r="G99" s="62">
        <f t="shared" si="5"/>
        <v>245.499</v>
      </c>
      <c r="H99" s="62">
        <f t="shared" si="6"/>
        <v>111.5397546569741</v>
      </c>
    </row>
    <row r="100" spans="2:8">
      <c r="B100" s="8">
        <v>43405</v>
      </c>
      <c r="C100" s="56">
        <v>216</v>
      </c>
      <c r="D100" s="7">
        <f t="shared" si="4"/>
        <v>101.55148095909732</v>
      </c>
      <c r="F100" s="76">
        <f t="shared" si="7"/>
        <v>44866</v>
      </c>
      <c r="G100" s="62">
        <f t="shared" si="5"/>
        <v>245.959</v>
      </c>
      <c r="H100" s="62">
        <f t="shared" si="6"/>
        <v>111.74875056792368</v>
      </c>
    </row>
    <row r="101" spans="2:8">
      <c r="B101" s="8">
        <v>43435</v>
      </c>
      <c r="C101" s="56">
        <v>218.4</v>
      </c>
      <c r="D101" s="7">
        <f t="shared" si="4"/>
        <v>102.67983074753174</v>
      </c>
      <c r="F101" s="76">
        <f t="shared" si="7"/>
        <v>44896</v>
      </c>
      <c r="G101" s="62">
        <f t="shared" si="5"/>
        <v>246.518</v>
      </c>
      <c r="H101" s="62">
        <f t="shared" si="6"/>
        <v>112.00272603362109</v>
      </c>
    </row>
    <row r="102" spans="2:8">
      <c r="B102" s="8">
        <v>43466</v>
      </c>
      <c r="C102" s="56">
        <v>218.9</v>
      </c>
      <c r="D102" s="7">
        <f t="shared" si="4"/>
        <v>102.91490362012225</v>
      </c>
      <c r="F102" s="76">
        <f t="shared" si="7"/>
        <v>44927</v>
      </c>
      <c r="G102" s="62">
        <f t="shared" si="5"/>
        <v>247.08099999999999</v>
      </c>
      <c r="H102" s="62">
        <f t="shared" si="6"/>
        <v>112.25851885506589</v>
      </c>
    </row>
    <row r="103" spans="2:8">
      <c r="B103" s="8">
        <v>43497</v>
      </c>
      <c r="C103" s="56">
        <v>220.3</v>
      </c>
      <c r="D103" s="7">
        <f t="shared" si="4"/>
        <v>103.57310766337565</v>
      </c>
      <c r="F103" s="76">
        <f t="shared" si="7"/>
        <v>44958</v>
      </c>
      <c r="G103" s="62">
        <f t="shared" si="5"/>
        <v>247.839</v>
      </c>
      <c r="H103" s="62">
        <f t="shared" si="6"/>
        <v>112.60290776919581</v>
      </c>
    </row>
    <row r="104" spans="2:8">
      <c r="B104" s="8">
        <v>43525</v>
      </c>
      <c r="C104" s="56">
        <v>220.4</v>
      </c>
      <c r="D104" s="7">
        <f t="shared" si="4"/>
        <v>103.62012223789375</v>
      </c>
      <c r="F104" s="76">
        <f t="shared" si="7"/>
        <v>44986</v>
      </c>
      <c r="G104" s="62">
        <f t="shared" si="5"/>
        <v>255.92699999999999</v>
      </c>
      <c r="H104" s="62">
        <f t="shared" si="6"/>
        <v>116.27760109041346</v>
      </c>
    </row>
    <row r="105" spans="2:8">
      <c r="B105" s="8">
        <v>43556</v>
      </c>
      <c r="C105" s="56">
        <v>221</v>
      </c>
      <c r="D105" s="7">
        <f t="shared" si="4"/>
        <v>103.90220968500236</v>
      </c>
      <c r="F105" s="76">
        <f t="shared" si="7"/>
        <v>45017</v>
      </c>
      <c r="G105" s="62">
        <f t="shared" si="5"/>
        <v>256.38799999999998</v>
      </c>
      <c r="H105" s="62">
        <f t="shared" si="6"/>
        <v>116.48705134029986</v>
      </c>
    </row>
    <row r="106" spans="2:8">
      <c r="B106" s="8">
        <v>43586</v>
      </c>
      <c r="C106" s="56">
        <v>221.9</v>
      </c>
      <c r="D106" s="7">
        <f t="shared" si="4"/>
        <v>104.32534085566526</v>
      </c>
      <c r="F106" s="76">
        <f t="shared" si="7"/>
        <v>45047</v>
      </c>
      <c r="G106" s="62">
        <f t="shared" si="5"/>
        <v>256.81700000000001</v>
      </c>
      <c r="H106" s="62">
        <f t="shared" si="6"/>
        <v>116.6819627442072</v>
      </c>
    </row>
    <row r="107" spans="2:8">
      <c r="B107" s="8">
        <v>43617</v>
      </c>
      <c r="C107" s="56">
        <v>222.3</v>
      </c>
      <c r="D107" s="7">
        <f t="shared" si="4"/>
        <v>104.51339915373767</v>
      </c>
      <c r="F107" s="91">
        <f t="shared" si="7"/>
        <v>45078</v>
      </c>
      <c r="G107" s="92">
        <f t="shared" si="5"/>
        <v>256.35500000000002</v>
      </c>
      <c r="H107" s="62">
        <f t="shared" si="6"/>
        <v>116.47205815538393</v>
      </c>
    </row>
    <row r="108" spans="2:8">
      <c r="B108" s="8">
        <v>43647</v>
      </c>
      <c r="C108" s="56">
        <v>222.7</v>
      </c>
      <c r="D108" s="7">
        <f t="shared" si="4"/>
        <v>104.70145745181007</v>
      </c>
      <c r="F108" s="76">
        <f t="shared" si="7"/>
        <v>45108</v>
      </c>
      <c r="G108" s="62">
        <f t="shared" si="5"/>
        <v>253.63200000000001</v>
      </c>
      <c r="H108" s="62">
        <f t="shared" si="6"/>
        <v>115.23489323034985</v>
      </c>
    </row>
    <row r="109" spans="2:8">
      <c r="B109" s="8">
        <v>43678</v>
      </c>
      <c r="C109" s="56">
        <v>223.3</v>
      </c>
      <c r="D109" s="7">
        <f t="shared" si="4"/>
        <v>104.98354489891867</v>
      </c>
      <c r="F109" s="76">
        <f t="shared" si="7"/>
        <v>45139</v>
      </c>
      <c r="G109" s="62">
        <f t="shared" si="5"/>
        <v>258.39600000000002</v>
      </c>
      <c r="H109" s="62">
        <f t="shared" si="6"/>
        <v>117.39936392548842</v>
      </c>
    </row>
    <row r="110" spans="2:8">
      <c r="B110" s="8">
        <v>43709</v>
      </c>
      <c r="C110" s="56">
        <v>223.7</v>
      </c>
      <c r="D110" s="7">
        <f t="shared" si="4"/>
        <v>105.17160319699107</v>
      </c>
      <c r="F110" s="76">
        <f t="shared" si="7"/>
        <v>45170</v>
      </c>
      <c r="G110" s="62">
        <f t="shared" si="5"/>
        <v>259.31599999999997</v>
      </c>
      <c r="H110" s="62">
        <f t="shared" si="6"/>
        <v>117.81735574738754</v>
      </c>
    </row>
    <row r="111" spans="2:8">
      <c r="B111" s="8">
        <v>43739</v>
      </c>
      <c r="C111" s="56">
        <v>223.2</v>
      </c>
      <c r="D111" s="7">
        <f t="shared" si="4"/>
        <v>104.93653032440056</v>
      </c>
      <c r="F111" s="76">
        <f t="shared" si="7"/>
        <v>45200</v>
      </c>
      <c r="G111" s="62">
        <f t="shared" si="5"/>
        <v>260.34100000000001</v>
      </c>
      <c r="H111" s="62">
        <f t="shared" si="6"/>
        <v>118.28305315765562</v>
      </c>
    </row>
    <row r="112" spans="2:8">
      <c r="B112" s="8">
        <v>43770</v>
      </c>
      <c r="C112" s="56">
        <v>223.8</v>
      </c>
      <c r="D112" s="7">
        <f t="shared" si="4"/>
        <v>105.21861777150917</v>
      </c>
      <c r="F112" s="76">
        <f t="shared" si="7"/>
        <v>45231</v>
      </c>
      <c r="G112" s="62">
        <f t="shared" si="5"/>
        <v>261.33800000000002</v>
      </c>
      <c r="H112" s="62">
        <f t="shared" si="6"/>
        <v>118.73602907769197</v>
      </c>
    </row>
    <row r="113" spans="2:8">
      <c r="B113" s="8">
        <v>43800</v>
      </c>
      <c r="C113" s="56">
        <v>224.9</v>
      </c>
      <c r="D113" s="7">
        <f t="shared" si="4"/>
        <v>105.73577809120827</v>
      </c>
      <c r="F113" s="76">
        <f t="shared" si="7"/>
        <v>45261</v>
      </c>
      <c r="G113" s="62">
        <f t="shared" si="5"/>
        <v>261.56700000000001</v>
      </c>
      <c r="H113" s="62">
        <f t="shared" si="6"/>
        <v>118.84007269422989</v>
      </c>
    </row>
    <row r="114" spans="2:8">
      <c r="B114" s="8">
        <v>43831</v>
      </c>
      <c r="C114" s="56">
        <v>226.2</v>
      </c>
      <c r="D114" s="7">
        <f t="shared" si="4"/>
        <v>106.34696755994359</v>
      </c>
      <c r="F114" s="76">
        <f t="shared" si="7"/>
        <v>45292</v>
      </c>
      <c r="G114" s="62">
        <f t="shared" si="5"/>
        <v>262.47199999999998</v>
      </c>
      <c r="H114" s="62">
        <f t="shared" si="6"/>
        <v>119.25124943207632</v>
      </c>
    </row>
    <row r="115" spans="2:8">
      <c r="B115" s="8">
        <v>43862</v>
      </c>
      <c r="C115" s="56">
        <v>226.8</v>
      </c>
      <c r="D115" s="7">
        <f t="shared" si="4"/>
        <v>106.62905500705219</v>
      </c>
      <c r="F115" s="76">
        <f t="shared" si="7"/>
        <v>45323</v>
      </c>
      <c r="G115" s="62">
        <f t="shared" si="5"/>
        <v>262.49200000000002</v>
      </c>
      <c r="H115" s="62">
        <f t="shared" si="6"/>
        <v>119.26033621081329</v>
      </c>
    </row>
    <row r="116" spans="2:8">
      <c r="B116" s="8">
        <v>43891</v>
      </c>
      <c r="C116" s="56">
        <v>227.2</v>
      </c>
      <c r="D116" s="7">
        <f t="shared" si="4"/>
        <v>106.81711330512459</v>
      </c>
      <c r="F116" s="76">
        <f t="shared" si="7"/>
        <v>45352</v>
      </c>
      <c r="G116" s="62">
        <f t="shared" si="5"/>
        <v>262.99200000000002</v>
      </c>
      <c r="H116" s="62">
        <f t="shared" si="6"/>
        <v>119.48750567923672</v>
      </c>
    </row>
    <row r="117" spans="2:8">
      <c r="B117" s="8">
        <v>43922</v>
      </c>
      <c r="C117" s="56">
        <v>227.2</v>
      </c>
      <c r="D117" s="7">
        <f t="shared" si="4"/>
        <v>106.81711330512459</v>
      </c>
      <c r="F117" s="76">
        <f t="shared" si="7"/>
        <v>45383</v>
      </c>
      <c r="G117" s="62">
        <f t="shared" si="5"/>
        <v>264.50099999999998</v>
      </c>
      <c r="H117" s="62">
        <f t="shared" si="6"/>
        <v>120.17310313493866</v>
      </c>
    </row>
    <row r="118" spans="2:8">
      <c r="B118" s="8">
        <v>43952</v>
      </c>
      <c r="C118" s="56">
        <v>227.7</v>
      </c>
      <c r="D118" s="7">
        <f t="shared" si="4"/>
        <v>107.0521861777151</v>
      </c>
      <c r="F118" s="76">
        <f t="shared" si="7"/>
        <v>45413</v>
      </c>
      <c r="G118" s="62">
        <f t="shared" si="5"/>
        <v>265.27600000000001</v>
      </c>
      <c r="H118" s="62">
        <f t="shared" si="6"/>
        <v>120.52521581099501</v>
      </c>
    </row>
    <row r="119" spans="2:8">
      <c r="B119" s="8">
        <v>43983</v>
      </c>
      <c r="C119" s="56">
        <v>229.3</v>
      </c>
      <c r="D119" s="7">
        <f t="shared" si="4"/>
        <v>107.80441937000471</v>
      </c>
      <c r="F119" s="76">
        <f t="shared" si="7"/>
        <v>45444</v>
      </c>
      <c r="G119" s="62">
        <f t="shared" si="5"/>
        <v>266.238</v>
      </c>
      <c r="H119" s="62">
        <f t="shared" si="6"/>
        <v>120.96228986824171</v>
      </c>
    </row>
    <row r="120" spans="2:8">
      <c r="B120" s="8">
        <v>44013</v>
      </c>
      <c r="C120" s="56">
        <v>229.8</v>
      </c>
      <c r="D120" s="7">
        <f t="shared" si="4"/>
        <v>108.03949224259522</v>
      </c>
      <c r="F120" s="76">
        <f t="shared" si="7"/>
        <v>45474</v>
      </c>
      <c r="G120" s="62">
        <f t="shared" si="5"/>
        <v>267.548</v>
      </c>
      <c r="H120" s="62">
        <f t="shared" si="6"/>
        <v>121.55747387551115</v>
      </c>
    </row>
    <row r="121" spans="2:8">
      <c r="B121" s="8">
        <v>44044</v>
      </c>
      <c r="C121" s="56">
        <v>229.3</v>
      </c>
      <c r="D121" s="7">
        <f t="shared" si="4"/>
        <v>107.80441937000471</v>
      </c>
      <c r="F121" s="76">
        <f t="shared" si="7"/>
        <v>45505</v>
      </c>
      <c r="G121" s="62">
        <f t="shared" si="5"/>
        <v>269.089</v>
      </c>
      <c r="H121" s="62">
        <f t="shared" si="6"/>
        <v>122.25761017719219</v>
      </c>
    </row>
    <row r="122" spans="2:8">
      <c r="B122" s="8">
        <v>44075</v>
      </c>
      <c r="C122" s="56">
        <v>229.6</v>
      </c>
      <c r="D122" s="7">
        <f t="shared" si="4"/>
        <v>107.94546309355901</v>
      </c>
      <c r="F122" s="76">
        <f t="shared" si="7"/>
        <v>45536</v>
      </c>
      <c r="G122" s="62">
        <f t="shared" si="5"/>
        <v>267.01900000000001</v>
      </c>
      <c r="H122" s="62">
        <f t="shared" si="6"/>
        <v>121.31712857791914</v>
      </c>
    </row>
    <row r="123" spans="2:8">
      <c r="B123" s="8">
        <v>44105</v>
      </c>
      <c r="C123" s="5">
        <v>229.9</v>
      </c>
      <c r="D123" s="7">
        <f t="shared" si="4"/>
        <v>108.08650681711332</v>
      </c>
      <c r="F123" s="76">
        <f t="shared" si="7"/>
        <v>45566</v>
      </c>
      <c r="G123" s="62">
        <f t="shared" si="5"/>
        <v>267.84199999999998</v>
      </c>
      <c r="H123" s="62">
        <f t="shared" si="6"/>
        <v>121.69104952294411</v>
      </c>
    </row>
    <row r="124" spans="2:8">
      <c r="B124" s="8">
        <v>44136</v>
      </c>
      <c r="C124" s="5">
        <v>230.5</v>
      </c>
      <c r="D124" s="7">
        <f t="shared" si="4"/>
        <v>108.36859426422191</v>
      </c>
      <c r="F124" s="76">
        <f t="shared" si="7"/>
        <v>45597</v>
      </c>
      <c r="G124" s="62">
        <f t="shared" si="5"/>
        <v>269.34899999999999</v>
      </c>
      <c r="H124" s="62">
        <f t="shared" si="6"/>
        <v>122.37573830077237</v>
      </c>
    </row>
    <row r="125" spans="2:8">
      <c r="B125" s="8">
        <v>44166</v>
      </c>
      <c r="C125" s="5">
        <v>230.9</v>
      </c>
      <c r="D125" s="7">
        <f t="shared" si="4"/>
        <v>108.55665256229432</v>
      </c>
      <c r="F125" s="76">
        <f t="shared" si="7"/>
        <v>45627</v>
      </c>
      <c r="G125" s="62">
        <f t="shared" si="5"/>
        <v>270.77699999999999</v>
      </c>
      <c r="H125" s="62">
        <f t="shared" si="6"/>
        <v>123.02453430258973</v>
      </c>
    </row>
    <row r="126" spans="2:8">
      <c r="B126" s="8">
        <v>44197</v>
      </c>
      <c r="C126" s="62">
        <v>231.2</v>
      </c>
      <c r="D126" s="7">
        <f t="shared" si="4"/>
        <v>108.69769628584862</v>
      </c>
    </row>
    <row r="127" spans="2:8">
      <c r="B127" s="8">
        <v>44228</v>
      </c>
      <c r="C127" s="62">
        <v>231.7</v>
      </c>
      <c r="D127" s="7">
        <f t="shared" si="4"/>
        <v>108.93276915843913</v>
      </c>
    </row>
    <row r="128" spans="2:8">
      <c r="B128" s="8">
        <v>44256</v>
      </c>
      <c r="C128" s="62">
        <v>232.1</v>
      </c>
      <c r="D128" s="7">
        <f t="shared" si="4"/>
        <v>109.12082745651152</v>
      </c>
    </row>
    <row r="129" spans="2:4">
      <c r="B129" s="8">
        <v>44287</v>
      </c>
      <c r="C129" s="62">
        <v>232.4</v>
      </c>
      <c r="D129" s="7">
        <f t="shared" si="4"/>
        <v>109.26187118006582</v>
      </c>
    </row>
    <row r="130" spans="2:4">
      <c r="B130" s="8">
        <v>44317</v>
      </c>
      <c r="C130" s="62">
        <v>234.6</v>
      </c>
      <c r="D130" s="7">
        <f t="shared" si="4"/>
        <v>110.29619181946404</v>
      </c>
    </row>
    <row r="131" spans="2:4">
      <c r="B131" s="8">
        <v>44348</v>
      </c>
      <c r="C131" s="62">
        <v>234.3</v>
      </c>
      <c r="D131" s="7">
        <f t="shared" si="4"/>
        <v>110.15514809590974</v>
      </c>
    </row>
    <row r="132" spans="2:4">
      <c r="B132" s="8">
        <v>44378</v>
      </c>
      <c r="C132" s="62">
        <v>234.59200000000001</v>
      </c>
      <c r="D132" s="7">
        <f t="shared" si="4"/>
        <v>110.29243065350259</v>
      </c>
    </row>
    <row r="133" spans="2:4">
      <c r="B133" s="8">
        <v>44409</v>
      </c>
      <c r="C133" s="62">
        <v>234.351</v>
      </c>
      <c r="D133" s="7">
        <f t="shared" si="4"/>
        <v>110.17912552891396</v>
      </c>
    </row>
    <row r="134" spans="2:4">
      <c r="B134" s="8">
        <v>44440</v>
      </c>
      <c r="C134" s="62">
        <v>236.167</v>
      </c>
      <c r="D134" s="7">
        <f t="shared" si="4"/>
        <v>111.03291020216268</v>
      </c>
    </row>
    <row r="135" spans="2:4">
      <c r="B135" s="8">
        <v>44470</v>
      </c>
      <c r="C135" s="62">
        <v>236.761</v>
      </c>
      <c r="D135" s="7">
        <f t="shared" ref="D135:D173" si="8">100*C135/$C$6</f>
        <v>111.31217677480019</v>
      </c>
    </row>
    <row r="136" spans="2:4">
      <c r="B136" s="8">
        <v>44501</v>
      </c>
      <c r="C136" s="62">
        <v>237.08600000000001</v>
      </c>
      <c r="D136" s="7">
        <f t="shared" si="8"/>
        <v>111.46497414198403</v>
      </c>
    </row>
    <row r="137" spans="2:4">
      <c r="B137" s="8">
        <v>44531</v>
      </c>
      <c r="C137" s="62">
        <v>237.66900000000001</v>
      </c>
      <c r="D137" s="7">
        <f t="shared" si="8"/>
        <v>111.73906911142456</v>
      </c>
    </row>
    <row r="138" spans="2:4">
      <c r="B138" s="8">
        <v>44562</v>
      </c>
      <c r="C138" s="62">
        <v>239.96700000000001</v>
      </c>
      <c r="D138" s="7">
        <f t="shared" si="8"/>
        <v>112.81946403385051</v>
      </c>
    </row>
    <row r="139" spans="2:4">
      <c r="B139" s="8">
        <v>44593</v>
      </c>
      <c r="C139" s="62">
        <v>239.23699999999999</v>
      </c>
      <c r="D139" s="7">
        <f t="shared" si="8"/>
        <v>112.47625763986836</v>
      </c>
    </row>
    <row r="140" spans="2:4">
      <c r="B140" s="8">
        <v>44621</v>
      </c>
      <c r="C140" s="62">
        <v>241.803</v>
      </c>
      <c r="D140" s="7">
        <f t="shared" si="8"/>
        <v>113.68265162200282</v>
      </c>
    </row>
    <row r="141" spans="2:4">
      <c r="B141" s="8">
        <v>44652</v>
      </c>
      <c r="C141" s="62">
        <v>247.43899999999999</v>
      </c>
      <c r="D141" s="7">
        <f t="shared" si="8"/>
        <v>116.33239304184296</v>
      </c>
    </row>
    <row r="142" spans="2:4">
      <c r="B142" s="8">
        <v>44682</v>
      </c>
      <c r="C142" s="62">
        <v>247.69300000000001</v>
      </c>
      <c r="D142" s="7">
        <f t="shared" si="8"/>
        <v>116.45181006111896</v>
      </c>
    </row>
    <row r="143" spans="2:4">
      <c r="B143" s="8">
        <v>44713</v>
      </c>
      <c r="C143" s="62">
        <v>248.535</v>
      </c>
      <c r="D143" s="7">
        <f t="shared" si="8"/>
        <v>116.84767277856136</v>
      </c>
    </row>
    <row r="144" spans="2:4">
      <c r="B144" s="8">
        <v>44743</v>
      </c>
      <c r="C144" s="62">
        <v>248.31200000000001</v>
      </c>
      <c r="D144" s="7">
        <f t="shared" si="8"/>
        <v>116.74283027738601</v>
      </c>
    </row>
    <row r="145" spans="2:4">
      <c r="B145" s="8">
        <v>44774</v>
      </c>
      <c r="C145" s="62">
        <v>246.82900000000001</v>
      </c>
      <c r="D145" s="7">
        <f t="shared" si="8"/>
        <v>116.04560413728257</v>
      </c>
    </row>
    <row r="146" spans="2:4">
      <c r="B146" s="8">
        <v>44805</v>
      </c>
      <c r="C146" s="62">
        <v>245.03399999999999</v>
      </c>
      <c r="D146" s="7">
        <f t="shared" si="8"/>
        <v>115.20169252468264</v>
      </c>
    </row>
    <row r="147" spans="2:4">
      <c r="B147" s="8">
        <v>44835</v>
      </c>
      <c r="C147" s="62">
        <v>245.499</v>
      </c>
      <c r="D147" s="7">
        <f t="shared" si="8"/>
        <v>115.42031029619181</v>
      </c>
    </row>
    <row r="148" spans="2:4">
      <c r="B148" s="8">
        <v>44866</v>
      </c>
      <c r="C148" s="62">
        <v>245.959</v>
      </c>
      <c r="D148" s="7">
        <f t="shared" si="8"/>
        <v>115.6365773389751</v>
      </c>
    </row>
    <row r="149" spans="2:4">
      <c r="B149" s="8">
        <v>44896</v>
      </c>
      <c r="C149" s="62">
        <v>246.518</v>
      </c>
      <c r="D149" s="7">
        <f t="shared" si="8"/>
        <v>115.89938881053126</v>
      </c>
    </row>
    <row r="150" spans="2:4">
      <c r="B150" s="8">
        <v>44927</v>
      </c>
      <c r="C150" s="62">
        <v>247.08099999999999</v>
      </c>
      <c r="D150" s="7">
        <f t="shared" si="8"/>
        <v>116.16408086506817</v>
      </c>
    </row>
    <row r="151" spans="2:4">
      <c r="B151" s="8">
        <v>44958</v>
      </c>
      <c r="C151" s="62">
        <v>247.839</v>
      </c>
      <c r="D151" s="7">
        <f t="shared" si="8"/>
        <v>116.52045133991538</v>
      </c>
    </row>
    <row r="152" spans="2:4">
      <c r="B152" s="8">
        <v>44986</v>
      </c>
      <c r="C152" s="62">
        <v>255.92699999999999</v>
      </c>
      <c r="D152" s="7">
        <f t="shared" si="8"/>
        <v>120.32299012693936</v>
      </c>
    </row>
    <row r="153" spans="2:4">
      <c r="B153" s="8">
        <v>45017</v>
      </c>
      <c r="C153" s="62">
        <v>256.38799999999998</v>
      </c>
      <c r="D153" s="7">
        <f t="shared" si="8"/>
        <v>120.5397273154678</v>
      </c>
    </row>
    <row r="154" spans="2:4">
      <c r="B154" s="8">
        <v>45047</v>
      </c>
      <c r="C154" s="62">
        <v>256.81700000000001</v>
      </c>
      <c r="D154" s="7">
        <f t="shared" si="8"/>
        <v>120.74141984015046</v>
      </c>
    </row>
    <row r="155" spans="2:4">
      <c r="B155" s="8">
        <v>45078</v>
      </c>
      <c r="C155" s="62">
        <v>256.35500000000002</v>
      </c>
      <c r="D155" s="7">
        <f t="shared" si="8"/>
        <v>120.52421250587683</v>
      </c>
    </row>
    <row r="156" spans="2:4">
      <c r="B156" s="8">
        <v>45108</v>
      </c>
      <c r="C156" s="62">
        <v>253.63200000000001</v>
      </c>
      <c r="D156" s="7">
        <f t="shared" si="8"/>
        <v>119.24400564174896</v>
      </c>
    </row>
    <row r="157" spans="2:4">
      <c r="B157" s="8">
        <v>45139</v>
      </c>
      <c r="C157" s="62">
        <v>258.39600000000002</v>
      </c>
      <c r="D157" s="7">
        <f t="shared" si="8"/>
        <v>121.48377997179128</v>
      </c>
    </row>
    <row r="158" spans="2:4">
      <c r="B158" s="8">
        <v>45170</v>
      </c>
      <c r="C158" s="62">
        <v>259.31599999999997</v>
      </c>
      <c r="D158" s="7">
        <f t="shared" si="8"/>
        <v>121.91631405735778</v>
      </c>
    </row>
    <row r="159" spans="2:4">
      <c r="B159" s="8">
        <v>45200</v>
      </c>
      <c r="C159" s="62">
        <v>260.34100000000001</v>
      </c>
      <c r="D159" s="7">
        <f t="shared" si="8"/>
        <v>122.39821344616833</v>
      </c>
    </row>
    <row r="160" spans="2:4">
      <c r="B160" s="8">
        <v>45231</v>
      </c>
      <c r="C160" s="62">
        <v>261.33800000000002</v>
      </c>
      <c r="D160" s="7">
        <f t="shared" si="8"/>
        <v>122.86694875411379</v>
      </c>
    </row>
    <row r="161" spans="2:4">
      <c r="B161" s="8">
        <v>45261</v>
      </c>
      <c r="C161" s="62">
        <v>261.56700000000001</v>
      </c>
      <c r="D161" s="7">
        <f t="shared" si="8"/>
        <v>122.97461212976023</v>
      </c>
    </row>
    <row r="162" spans="2:4">
      <c r="B162" s="8">
        <v>45292</v>
      </c>
      <c r="C162" s="62">
        <v>262.47199999999998</v>
      </c>
      <c r="D162" s="7">
        <f t="shared" si="8"/>
        <v>123.40009402914903</v>
      </c>
    </row>
    <row r="163" spans="2:4">
      <c r="B163" s="8">
        <v>45323</v>
      </c>
      <c r="C163" s="62">
        <v>262.49200000000002</v>
      </c>
      <c r="D163" s="7">
        <f t="shared" si="8"/>
        <v>123.40949694405266</v>
      </c>
    </row>
    <row r="164" spans="2:4">
      <c r="B164" s="8">
        <v>45352</v>
      </c>
      <c r="C164" s="62">
        <v>262.99200000000002</v>
      </c>
      <c r="D164" s="7">
        <f t="shared" si="8"/>
        <v>123.64456981664317</v>
      </c>
    </row>
    <row r="165" spans="2:4">
      <c r="B165" s="8">
        <v>45383</v>
      </c>
      <c r="C165" s="62">
        <v>264.50099999999998</v>
      </c>
      <c r="D165" s="7">
        <f t="shared" si="8"/>
        <v>124.3540197461213</v>
      </c>
    </row>
    <row r="166" spans="2:4">
      <c r="B166" s="8">
        <v>45413</v>
      </c>
      <c r="C166" s="62">
        <v>265.27600000000001</v>
      </c>
      <c r="D166" s="7">
        <f t="shared" si="8"/>
        <v>124.71838269863659</v>
      </c>
    </row>
    <row r="167" spans="2:4">
      <c r="B167" s="8">
        <v>45444</v>
      </c>
      <c r="C167" s="62">
        <v>266.238</v>
      </c>
      <c r="D167" s="7">
        <f t="shared" si="8"/>
        <v>125.17066290550071</v>
      </c>
    </row>
    <row r="168" spans="2:4">
      <c r="B168" s="8">
        <v>45474</v>
      </c>
      <c r="C168" s="62">
        <v>267.548</v>
      </c>
      <c r="D168" s="7">
        <f t="shared" si="8"/>
        <v>125.78655383168783</v>
      </c>
    </row>
    <row r="169" spans="2:4">
      <c r="B169" s="8">
        <v>45505</v>
      </c>
      <c r="C169" s="62">
        <v>269.089</v>
      </c>
      <c r="D169" s="7">
        <f t="shared" si="8"/>
        <v>126.51104842501177</v>
      </c>
    </row>
    <row r="170" spans="2:4">
      <c r="B170" s="8">
        <v>45536</v>
      </c>
      <c r="C170" s="62">
        <v>267.01900000000001</v>
      </c>
      <c r="D170" s="7">
        <f t="shared" si="8"/>
        <v>125.53784673248708</v>
      </c>
    </row>
    <row r="171" spans="2:4">
      <c r="B171" s="8">
        <v>45566</v>
      </c>
      <c r="C171" s="62">
        <v>267.84199999999998</v>
      </c>
      <c r="D171" s="7">
        <f t="shared" si="8"/>
        <v>125.92477668077103</v>
      </c>
    </row>
    <row r="172" spans="2:4">
      <c r="B172" s="8">
        <v>45597</v>
      </c>
      <c r="C172" s="62">
        <v>269.34899999999999</v>
      </c>
      <c r="D172" s="7">
        <f t="shared" si="8"/>
        <v>126.63328631875881</v>
      </c>
    </row>
    <row r="173" spans="2:4">
      <c r="B173" s="8">
        <v>45627</v>
      </c>
      <c r="C173" s="62">
        <v>270.77699999999999</v>
      </c>
      <c r="D173" s="7">
        <f t="shared" si="8"/>
        <v>127.30465444287728</v>
      </c>
    </row>
    <row r="174" spans="2:4">
      <c r="B174" s="61"/>
    </row>
    <row r="175" spans="2:4">
      <c r="B175" s="61"/>
    </row>
    <row r="176" spans="2:4">
      <c r="B176" s="61"/>
    </row>
    <row r="177" spans="2:2">
      <c r="B177" s="61"/>
    </row>
    <row r="178" spans="2:2">
      <c r="B178" s="61"/>
    </row>
    <row r="179" spans="2:2">
      <c r="B179" s="61"/>
    </row>
    <row r="180" spans="2:2">
      <c r="B180" s="61"/>
    </row>
    <row r="181" spans="2:2">
      <c r="B181" s="61"/>
    </row>
    <row r="182" spans="2:2">
      <c r="B182" s="61"/>
    </row>
    <row r="183" spans="2:2">
      <c r="B183" s="61"/>
    </row>
    <row r="184" spans="2:2">
      <c r="B184" s="61"/>
    </row>
    <row r="185" spans="2:2">
      <c r="B185" s="61"/>
    </row>
    <row r="186" spans="2:2">
      <c r="B186" s="61"/>
    </row>
    <row r="187" spans="2:2">
      <c r="B187" s="61"/>
    </row>
    <row r="188" spans="2:2">
      <c r="B188" s="61"/>
    </row>
    <row r="189" spans="2:2">
      <c r="B189" s="61"/>
    </row>
    <row r="190" spans="2:2">
      <c r="B190" s="61"/>
    </row>
    <row r="191" spans="2:2">
      <c r="B191" s="61"/>
    </row>
    <row r="192" spans="2:2">
      <c r="B192" s="61"/>
    </row>
    <row r="193" spans="2:2">
      <c r="B193" s="61"/>
    </row>
    <row r="194" spans="2:2">
      <c r="B194" s="61"/>
    </row>
    <row r="195" spans="2:2">
      <c r="B195" s="61"/>
    </row>
    <row r="196" spans="2:2">
      <c r="B196" s="61"/>
    </row>
  </sheetData>
  <mergeCells count="1">
    <mergeCell ref="F3:H3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B3:H173"/>
  <sheetViews>
    <sheetView showGridLines="0" topLeftCell="A91" workbookViewId="0">
      <selection activeCell="F113" sqref="F113"/>
    </sheetView>
  </sheetViews>
  <sheetFormatPr baseColWidth="10" defaultRowHeight="13.2"/>
  <cols>
    <col min="4" max="4" width="15.6640625" bestFit="1" customWidth="1"/>
  </cols>
  <sheetData>
    <row r="3" spans="2:8">
      <c r="F3" s="122" t="s">
        <v>20</v>
      </c>
      <c r="G3" s="122"/>
      <c r="H3" s="122"/>
    </row>
    <row r="5" spans="2:8">
      <c r="C5" s="5" t="s">
        <v>8</v>
      </c>
      <c r="D5" s="14" t="s">
        <v>14</v>
      </c>
      <c r="G5" s="74" t="s">
        <v>8</v>
      </c>
      <c r="H5" s="75" t="s">
        <v>14</v>
      </c>
    </row>
    <row r="6" spans="2:8">
      <c r="B6" s="8">
        <v>40544</v>
      </c>
      <c r="C6" s="56">
        <v>192.5</v>
      </c>
      <c r="D6" s="10">
        <f>100*C6/$C$6</f>
        <v>100</v>
      </c>
      <c r="F6" s="76">
        <f>+B54</f>
        <v>42005</v>
      </c>
      <c r="G6" s="62">
        <f>+C54</f>
        <v>206.9</v>
      </c>
      <c r="H6" s="62">
        <f>+G6/$G$6*100</f>
        <v>100</v>
      </c>
    </row>
    <row r="7" spans="2:8">
      <c r="B7" s="8">
        <v>40575</v>
      </c>
      <c r="C7" s="56">
        <v>192.7</v>
      </c>
      <c r="D7" s="10">
        <f t="shared" ref="D7:D70" si="0">100*C7/$C$6</f>
        <v>100.1038961038961</v>
      </c>
      <c r="F7" s="76">
        <f t="shared" ref="F7:F70" si="1">+B55</f>
        <v>42036</v>
      </c>
      <c r="G7" s="62">
        <f t="shared" ref="G7:G70" si="2">+C55</f>
        <v>206.5</v>
      </c>
      <c r="H7" s="62">
        <f t="shared" ref="H7:H70" si="3">+G7/$G$6*100</f>
        <v>99.806669888835188</v>
      </c>
    </row>
    <row r="8" spans="2:8">
      <c r="B8" s="8">
        <v>40603</v>
      </c>
      <c r="C8" s="56">
        <v>194.2</v>
      </c>
      <c r="D8" s="10">
        <f t="shared" si="0"/>
        <v>100.88311688311688</v>
      </c>
      <c r="F8" s="76">
        <f t="shared" si="1"/>
        <v>42064</v>
      </c>
      <c r="G8" s="62">
        <f t="shared" si="2"/>
        <v>206.5</v>
      </c>
      <c r="H8" s="62">
        <f t="shared" si="3"/>
        <v>99.806669888835188</v>
      </c>
    </row>
    <row r="9" spans="2:8">
      <c r="B9" s="8">
        <v>40634</v>
      </c>
      <c r="C9" s="56">
        <v>194.6</v>
      </c>
      <c r="D9" s="10">
        <f t="shared" si="0"/>
        <v>101.09090909090909</v>
      </c>
      <c r="F9" s="76">
        <f t="shared" si="1"/>
        <v>42095</v>
      </c>
      <c r="G9" s="62">
        <f t="shared" si="2"/>
        <v>206.4</v>
      </c>
      <c r="H9" s="62">
        <f t="shared" si="3"/>
        <v>99.758337361043985</v>
      </c>
    </row>
    <row r="10" spans="2:8">
      <c r="B10" s="8">
        <v>40664</v>
      </c>
      <c r="C10" s="56">
        <v>194.7</v>
      </c>
      <c r="D10" s="10">
        <f t="shared" si="0"/>
        <v>101.14285714285714</v>
      </c>
      <c r="F10" s="76">
        <f t="shared" si="1"/>
        <v>42125</v>
      </c>
      <c r="G10" s="62">
        <f t="shared" si="2"/>
        <v>206.4</v>
      </c>
      <c r="H10" s="62">
        <f t="shared" si="3"/>
        <v>99.758337361043985</v>
      </c>
    </row>
    <row r="11" spans="2:8">
      <c r="B11" s="8">
        <v>40695</v>
      </c>
      <c r="C11" s="56">
        <v>197.6</v>
      </c>
      <c r="D11" s="10">
        <f t="shared" si="0"/>
        <v>102.64935064935065</v>
      </c>
      <c r="F11" s="76">
        <f t="shared" si="1"/>
        <v>42156</v>
      </c>
      <c r="G11" s="62">
        <f t="shared" si="2"/>
        <v>206.4</v>
      </c>
      <c r="H11" s="62">
        <f t="shared" si="3"/>
        <v>99.758337361043985</v>
      </c>
    </row>
    <row r="12" spans="2:8">
      <c r="B12" s="8">
        <v>40725</v>
      </c>
      <c r="C12" s="56">
        <v>197.8</v>
      </c>
      <c r="D12" s="10">
        <f t="shared" si="0"/>
        <v>102.75324675324676</v>
      </c>
      <c r="F12" s="76">
        <f t="shared" si="1"/>
        <v>42186</v>
      </c>
      <c r="G12" s="62">
        <f t="shared" si="2"/>
        <v>206.3</v>
      </c>
      <c r="H12" s="62">
        <f t="shared" si="3"/>
        <v>99.710004833252782</v>
      </c>
    </row>
    <row r="13" spans="2:8">
      <c r="B13" s="8">
        <v>40756</v>
      </c>
      <c r="C13" s="56">
        <v>198</v>
      </c>
      <c r="D13" s="10">
        <f t="shared" si="0"/>
        <v>102.85714285714286</v>
      </c>
      <c r="F13" s="76">
        <f t="shared" si="1"/>
        <v>42217</v>
      </c>
      <c r="G13" s="62">
        <f t="shared" si="2"/>
        <v>206.3</v>
      </c>
      <c r="H13" s="62">
        <f t="shared" si="3"/>
        <v>99.710004833252782</v>
      </c>
    </row>
    <row r="14" spans="2:8">
      <c r="B14" s="8">
        <v>40787</v>
      </c>
      <c r="C14" s="56">
        <v>198.4</v>
      </c>
      <c r="D14" s="10">
        <f t="shared" si="0"/>
        <v>103.06493506493507</v>
      </c>
      <c r="F14" s="76">
        <f t="shared" si="1"/>
        <v>42248</v>
      </c>
      <c r="G14" s="62">
        <f t="shared" si="2"/>
        <v>206.4</v>
      </c>
      <c r="H14" s="62">
        <f t="shared" si="3"/>
        <v>99.758337361043985</v>
      </c>
    </row>
    <row r="15" spans="2:8">
      <c r="B15" s="8">
        <v>40817</v>
      </c>
      <c r="C15" s="56">
        <v>198.5</v>
      </c>
      <c r="D15" s="10">
        <f t="shared" si="0"/>
        <v>103.11688311688312</v>
      </c>
      <c r="F15" s="76">
        <f t="shared" si="1"/>
        <v>42278</v>
      </c>
      <c r="G15" s="62">
        <f t="shared" si="2"/>
        <v>206.4</v>
      </c>
      <c r="H15" s="62">
        <f t="shared" si="3"/>
        <v>99.758337361043985</v>
      </c>
    </row>
    <row r="16" spans="2:8">
      <c r="B16" s="8">
        <v>40848</v>
      </c>
      <c r="C16" s="56">
        <v>198.7</v>
      </c>
      <c r="D16" s="10">
        <f t="shared" si="0"/>
        <v>103.22077922077922</v>
      </c>
      <c r="F16" s="76">
        <f t="shared" si="1"/>
        <v>42309</v>
      </c>
      <c r="G16" s="62">
        <f t="shared" si="2"/>
        <v>206.2</v>
      </c>
      <c r="H16" s="62">
        <f t="shared" si="3"/>
        <v>99.661672305461565</v>
      </c>
    </row>
    <row r="17" spans="2:8">
      <c r="B17" s="8">
        <v>40878</v>
      </c>
      <c r="C17" s="56">
        <v>199.8</v>
      </c>
      <c r="D17" s="10">
        <f t="shared" si="0"/>
        <v>103.79220779220779</v>
      </c>
      <c r="F17" s="76">
        <f t="shared" si="1"/>
        <v>42339</v>
      </c>
      <c r="G17" s="62">
        <f t="shared" si="2"/>
        <v>206.4</v>
      </c>
      <c r="H17" s="62">
        <f t="shared" si="3"/>
        <v>99.758337361043985</v>
      </c>
    </row>
    <row r="18" spans="2:8">
      <c r="B18" s="8">
        <v>40909</v>
      </c>
      <c r="C18" s="56">
        <v>201.7</v>
      </c>
      <c r="D18" s="10">
        <f t="shared" si="0"/>
        <v>104.77922077922078</v>
      </c>
      <c r="F18" s="76">
        <f t="shared" si="1"/>
        <v>42370</v>
      </c>
      <c r="G18" s="62">
        <f t="shared" si="2"/>
        <v>204.1</v>
      </c>
      <c r="H18" s="62">
        <f t="shared" si="3"/>
        <v>98.646689221846302</v>
      </c>
    </row>
    <row r="19" spans="2:8">
      <c r="B19" s="8">
        <v>40940</v>
      </c>
      <c r="C19" s="56">
        <v>201.7</v>
      </c>
      <c r="D19" s="10">
        <f t="shared" si="0"/>
        <v>104.77922077922078</v>
      </c>
      <c r="F19" s="76">
        <f t="shared" si="1"/>
        <v>42401</v>
      </c>
      <c r="G19" s="62">
        <f t="shared" si="2"/>
        <v>204.1</v>
      </c>
      <c r="H19" s="62">
        <f t="shared" si="3"/>
        <v>98.646689221846302</v>
      </c>
    </row>
    <row r="20" spans="2:8">
      <c r="B20" s="8">
        <v>40969</v>
      </c>
      <c r="C20" s="56">
        <v>201.8</v>
      </c>
      <c r="D20" s="10">
        <f t="shared" si="0"/>
        <v>104.83116883116882</v>
      </c>
      <c r="F20" s="76">
        <f t="shared" si="1"/>
        <v>42430</v>
      </c>
      <c r="G20" s="62">
        <f t="shared" si="2"/>
        <v>204.3</v>
      </c>
      <c r="H20" s="62">
        <f t="shared" si="3"/>
        <v>98.743354277428708</v>
      </c>
    </row>
    <row r="21" spans="2:8">
      <c r="B21" s="8">
        <v>41000</v>
      </c>
      <c r="C21" s="56">
        <v>201.5</v>
      </c>
      <c r="D21" s="10">
        <f t="shared" si="0"/>
        <v>104.67532467532467</v>
      </c>
      <c r="F21" s="76">
        <f t="shared" si="1"/>
        <v>42461</v>
      </c>
      <c r="G21" s="62">
        <f t="shared" si="2"/>
        <v>204.3</v>
      </c>
      <c r="H21" s="62">
        <f t="shared" si="3"/>
        <v>98.743354277428708</v>
      </c>
    </row>
    <row r="22" spans="2:8">
      <c r="B22" s="8">
        <v>41030</v>
      </c>
      <c r="C22" s="56">
        <v>201.4</v>
      </c>
      <c r="D22" s="10">
        <f t="shared" si="0"/>
        <v>104.62337662337663</v>
      </c>
      <c r="F22" s="76">
        <f t="shared" si="1"/>
        <v>42491</v>
      </c>
      <c r="G22" s="62">
        <f t="shared" si="2"/>
        <v>204.3</v>
      </c>
      <c r="H22" s="62">
        <f t="shared" si="3"/>
        <v>98.743354277428708</v>
      </c>
    </row>
    <row r="23" spans="2:8">
      <c r="B23" s="8">
        <v>41061</v>
      </c>
      <c r="C23" s="56">
        <v>201.2</v>
      </c>
      <c r="D23" s="10">
        <f t="shared" si="0"/>
        <v>104.51948051948052</v>
      </c>
      <c r="F23" s="76">
        <f t="shared" si="1"/>
        <v>42522</v>
      </c>
      <c r="G23" s="62">
        <f t="shared" si="2"/>
        <v>204.8</v>
      </c>
      <c r="H23" s="62">
        <f t="shared" si="3"/>
        <v>98.985016916384723</v>
      </c>
    </row>
    <row r="24" spans="2:8">
      <c r="B24" s="8">
        <v>41091</v>
      </c>
      <c r="C24" s="56">
        <v>201</v>
      </c>
      <c r="D24" s="10">
        <f t="shared" si="0"/>
        <v>104.41558441558442</v>
      </c>
      <c r="F24" s="76">
        <f t="shared" si="1"/>
        <v>42552</v>
      </c>
      <c r="G24" s="62">
        <f t="shared" si="2"/>
        <v>204.7</v>
      </c>
      <c r="H24" s="62">
        <f t="shared" si="3"/>
        <v>98.936684388593505</v>
      </c>
    </row>
    <row r="25" spans="2:8">
      <c r="B25" s="8">
        <v>41122</v>
      </c>
      <c r="C25" s="56">
        <v>200.7</v>
      </c>
      <c r="D25" s="10">
        <f t="shared" si="0"/>
        <v>104.25974025974025</v>
      </c>
      <c r="F25" s="76">
        <f t="shared" si="1"/>
        <v>42583</v>
      </c>
      <c r="G25" s="62">
        <f t="shared" si="2"/>
        <v>204.9</v>
      </c>
      <c r="H25" s="62">
        <f t="shared" si="3"/>
        <v>99.03334944417594</v>
      </c>
    </row>
    <row r="26" spans="2:8">
      <c r="B26" s="8">
        <v>41153</v>
      </c>
      <c r="C26" s="56">
        <v>200.9</v>
      </c>
      <c r="D26" s="10">
        <f t="shared" si="0"/>
        <v>104.36363636363636</v>
      </c>
      <c r="F26" s="76">
        <f t="shared" si="1"/>
        <v>42614</v>
      </c>
      <c r="G26" s="62">
        <f t="shared" si="2"/>
        <v>204.9</v>
      </c>
      <c r="H26" s="62">
        <f t="shared" si="3"/>
        <v>99.03334944417594</v>
      </c>
    </row>
    <row r="27" spans="2:8">
      <c r="B27" s="8">
        <v>41183</v>
      </c>
      <c r="C27" s="56">
        <v>200.5</v>
      </c>
      <c r="D27" s="10">
        <f t="shared" si="0"/>
        <v>104.15584415584415</v>
      </c>
      <c r="F27" s="76">
        <f t="shared" si="1"/>
        <v>42644</v>
      </c>
      <c r="G27" s="62">
        <f t="shared" si="2"/>
        <v>204.9</v>
      </c>
      <c r="H27" s="62">
        <f t="shared" si="3"/>
        <v>99.03334944417594</v>
      </c>
    </row>
    <row r="28" spans="2:8">
      <c r="B28" s="8">
        <v>41214</v>
      </c>
      <c r="C28" s="56">
        <v>200.4</v>
      </c>
      <c r="D28" s="10">
        <f t="shared" si="0"/>
        <v>104.1038961038961</v>
      </c>
      <c r="F28" s="76">
        <f t="shared" si="1"/>
        <v>42675</v>
      </c>
      <c r="G28" s="62">
        <f t="shared" si="2"/>
        <v>204.9</v>
      </c>
      <c r="H28" s="62">
        <f t="shared" si="3"/>
        <v>99.03334944417594</v>
      </c>
    </row>
    <row r="29" spans="2:8">
      <c r="B29" s="8">
        <v>41244</v>
      </c>
      <c r="C29" s="56">
        <v>201</v>
      </c>
      <c r="D29" s="10">
        <f t="shared" si="0"/>
        <v>104.41558441558442</v>
      </c>
      <c r="F29" s="76">
        <f t="shared" si="1"/>
        <v>42705</v>
      </c>
      <c r="G29" s="62">
        <f t="shared" si="2"/>
        <v>204.9</v>
      </c>
      <c r="H29" s="62">
        <f t="shared" si="3"/>
        <v>99.03334944417594</v>
      </c>
    </row>
    <row r="30" spans="2:8">
      <c r="B30" s="8">
        <v>41275</v>
      </c>
      <c r="C30" s="56">
        <v>202.7</v>
      </c>
      <c r="D30" s="10">
        <f t="shared" si="0"/>
        <v>105.2987012987013</v>
      </c>
      <c r="F30" s="76">
        <f t="shared" si="1"/>
        <v>42736</v>
      </c>
      <c r="G30" s="62">
        <f t="shared" si="2"/>
        <v>205.7</v>
      </c>
      <c r="H30" s="62">
        <f t="shared" si="3"/>
        <v>99.42000966650555</v>
      </c>
    </row>
    <row r="31" spans="2:8">
      <c r="B31" s="8">
        <v>41306</v>
      </c>
      <c r="C31" s="56">
        <v>202.7</v>
      </c>
      <c r="D31" s="10">
        <f t="shared" si="0"/>
        <v>105.2987012987013</v>
      </c>
      <c r="F31" s="76">
        <f t="shared" si="1"/>
        <v>42767</v>
      </c>
      <c r="G31" s="62">
        <f t="shared" si="2"/>
        <v>206</v>
      </c>
      <c r="H31" s="62">
        <f t="shared" si="3"/>
        <v>99.565007249879173</v>
      </c>
    </row>
    <row r="32" spans="2:8">
      <c r="B32" s="8">
        <v>41334</v>
      </c>
      <c r="C32" s="56">
        <v>202.9</v>
      </c>
      <c r="D32" s="10">
        <f t="shared" si="0"/>
        <v>105.40259740259741</v>
      </c>
      <c r="F32" s="76">
        <f t="shared" si="1"/>
        <v>42795</v>
      </c>
      <c r="G32" s="62">
        <f t="shared" si="2"/>
        <v>206.1</v>
      </c>
      <c r="H32" s="62">
        <f t="shared" si="3"/>
        <v>99.613339777670362</v>
      </c>
    </row>
    <row r="33" spans="2:8">
      <c r="B33" s="8">
        <v>41365</v>
      </c>
      <c r="C33" s="56">
        <v>202.9</v>
      </c>
      <c r="D33" s="10">
        <f t="shared" si="0"/>
        <v>105.40259740259741</v>
      </c>
      <c r="F33" s="76">
        <f t="shared" si="1"/>
        <v>42826</v>
      </c>
      <c r="G33" s="62">
        <f t="shared" si="2"/>
        <v>206.2</v>
      </c>
      <c r="H33" s="62">
        <f t="shared" si="3"/>
        <v>99.661672305461565</v>
      </c>
    </row>
    <row r="34" spans="2:8">
      <c r="B34" s="8">
        <v>41395</v>
      </c>
      <c r="C34" s="56">
        <v>202.9</v>
      </c>
      <c r="D34" s="10">
        <f t="shared" si="0"/>
        <v>105.40259740259741</v>
      </c>
      <c r="F34" s="76">
        <f t="shared" si="1"/>
        <v>42856</v>
      </c>
      <c r="G34" s="62">
        <f t="shared" si="2"/>
        <v>206.2</v>
      </c>
      <c r="H34" s="62">
        <f t="shared" si="3"/>
        <v>99.661672305461565</v>
      </c>
    </row>
    <row r="35" spans="2:8">
      <c r="B35" s="8">
        <v>41426</v>
      </c>
      <c r="C35" s="56">
        <v>202.9</v>
      </c>
      <c r="D35" s="10">
        <f t="shared" si="0"/>
        <v>105.40259740259741</v>
      </c>
      <c r="F35" s="76">
        <f t="shared" si="1"/>
        <v>42887</v>
      </c>
      <c r="G35" s="62">
        <f t="shared" si="2"/>
        <v>206.7</v>
      </c>
      <c r="H35" s="62">
        <f t="shared" si="3"/>
        <v>99.903334944417594</v>
      </c>
    </row>
    <row r="36" spans="2:8">
      <c r="B36" s="8">
        <v>41456</v>
      </c>
      <c r="C36" s="56">
        <v>203</v>
      </c>
      <c r="D36" s="10">
        <f t="shared" si="0"/>
        <v>105.45454545454545</v>
      </c>
      <c r="F36" s="76">
        <f t="shared" si="1"/>
        <v>42917</v>
      </c>
      <c r="G36" s="62">
        <f t="shared" si="2"/>
        <v>206.7</v>
      </c>
      <c r="H36" s="62">
        <f t="shared" si="3"/>
        <v>99.903334944417594</v>
      </c>
    </row>
    <row r="37" spans="2:8">
      <c r="B37" s="8">
        <v>41487</v>
      </c>
      <c r="C37" s="56">
        <v>203</v>
      </c>
      <c r="D37" s="10">
        <f t="shared" si="0"/>
        <v>105.45454545454545</v>
      </c>
      <c r="F37" s="76">
        <f t="shared" si="1"/>
        <v>42948</v>
      </c>
      <c r="G37" s="62">
        <f t="shared" si="2"/>
        <v>206.7</v>
      </c>
      <c r="H37" s="62">
        <f t="shared" si="3"/>
        <v>99.903334944417594</v>
      </c>
    </row>
    <row r="38" spans="2:8">
      <c r="B38" s="8">
        <v>41518</v>
      </c>
      <c r="C38" s="56">
        <v>203.8</v>
      </c>
      <c r="D38" s="10">
        <f t="shared" si="0"/>
        <v>105.87012987012987</v>
      </c>
      <c r="F38" s="76">
        <f t="shared" si="1"/>
        <v>42979</v>
      </c>
      <c r="G38" s="62">
        <f t="shared" si="2"/>
        <v>206.8</v>
      </c>
      <c r="H38" s="62">
        <f t="shared" si="3"/>
        <v>99.951667472208797</v>
      </c>
    </row>
    <row r="39" spans="2:8">
      <c r="B39" s="8">
        <v>41548</v>
      </c>
      <c r="C39" s="56">
        <v>203.8</v>
      </c>
      <c r="D39" s="10">
        <f t="shared" si="0"/>
        <v>105.87012987012987</v>
      </c>
      <c r="F39" s="76">
        <f t="shared" si="1"/>
        <v>43009</v>
      </c>
      <c r="G39" s="62">
        <f t="shared" si="2"/>
        <v>206.8</v>
      </c>
      <c r="H39" s="62">
        <f t="shared" si="3"/>
        <v>99.951667472208797</v>
      </c>
    </row>
    <row r="40" spans="2:8">
      <c r="B40" s="8">
        <v>41579</v>
      </c>
      <c r="C40" s="56">
        <v>203.8</v>
      </c>
      <c r="D40" s="10">
        <f t="shared" si="0"/>
        <v>105.87012987012987</v>
      </c>
      <c r="F40" s="76">
        <f t="shared" si="1"/>
        <v>43040</v>
      </c>
      <c r="G40" s="62">
        <f t="shared" si="2"/>
        <v>206.8</v>
      </c>
      <c r="H40" s="62">
        <f t="shared" si="3"/>
        <v>99.951667472208797</v>
      </c>
    </row>
    <row r="41" spans="2:8">
      <c r="B41" s="8">
        <v>41609</v>
      </c>
      <c r="C41" s="56">
        <v>203.8</v>
      </c>
      <c r="D41" s="10">
        <f t="shared" si="0"/>
        <v>105.87012987012987</v>
      </c>
      <c r="F41" s="76">
        <f t="shared" si="1"/>
        <v>43070</v>
      </c>
      <c r="G41" s="62">
        <f t="shared" si="2"/>
        <v>206.8</v>
      </c>
      <c r="H41" s="62">
        <f t="shared" si="3"/>
        <v>99.951667472208797</v>
      </c>
    </row>
    <row r="42" spans="2:8">
      <c r="B42" s="8">
        <v>41640</v>
      </c>
      <c r="C42" s="56">
        <v>205.6</v>
      </c>
      <c r="D42" s="10">
        <f t="shared" si="0"/>
        <v>106.8051948051948</v>
      </c>
      <c r="F42" s="76">
        <f t="shared" si="1"/>
        <v>43101</v>
      </c>
      <c r="G42" s="62">
        <f t="shared" si="2"/>
        <v>210</v>
      </c>
      <c r="H42" s="62">
        <f t="shared" si="3"/>
        <v>101.49830836152731</v>
      </c>
    </row>
    <row r="43" spans="2:8">
      <c r="B43" s="8">
        <v>41671</v>
      </c>
      <c r="C43" s="56">
        <v>205.7</v>
      </c>
      <c r="D43" s="10">
        <f t="shared" si="0"/>
        <v>106.85714285714286</v>
      </c>
      <c r="F43" s="76">
        <f t="shared" si="1"/>
        <v>43132</v>
      </c>
      <c r="G43" s="62">
        <f t="shared" si="2"/>
        <v>210.5</v>
      </c>
      <c r="H43" s="62">
        <f t="shared" si="3"/>
        <v>101.73997100048334</v>
      </c>
    </row>
    <row r="44" spans="2:8">
      <c r="B44" s="8">
        <v>41699</v>
      </c>
      <c r="C44" s="56">
        <v>205.8</v>
      </c>
      <c r="D44" s="10">
        <f t="shared" si="0"/>
        <v>106.90909090909091</v>
      </c>
      <c r="F44" s="76">
        <f t="shared" si="1"/>
        <v>43160</v>
      </c>
      <c r="G44" s="62">
        <f t="shared" si="2"/>
        <v>210.5</v>
      </c>
      <c r="H44" s="62">
        <f t="shared" si="3"/>
        <v>101.73997100048334</v>
      </c>
    </row>
    <row r="45" spans="2:8">
      <c r="B45" s="8">
        <v>41730</v>
      </c>
      <c r="C45" s="56">
        <v>205.8</v>
      </c>
      <c r="D45" s="10">
        <f t="shared" si="0"/>
        <v>106.90909090909091</v>
      </c>
      <c r="F45" s="76">
        <f t="shared" si="1"/>
        <v>43191</v>
      </c>
      <c r="G45" s="62">
        <f t="shared" si="2"/>
        <v>210.5</v>
      </c>
      <c r="H45" s="62">
        <f t="shared" si="3"/>
        <v>101.73997100048334</v>
      </c>
    </row>
    <row r="46" spans="2:8">
      <c r="B46" s="8">
        <v>41760</v>
      </c>
      <c r="C46" s="56">
        <v>206.2</v>
      </c>
      <c r="D46" s="10">
        <f t="shared" si="0"/>
        <v>107.11688311688312</v>
      </c>
      <c r="F46" s="76">
        <f t="shared" si="1"/>
        <v>43221</v>
      </c>
      <c r="G46" s="62">
        <f t="shared" si="2"/>
        <v>210.7</v>
      </c>
      <c r="H46" s="62">
        <f t="shared" si="3"/>
        <v>101.83663605606571</v>
      </c>
    </row>
    <row r="47" spans="2:8">
      <c r="B47" s="8">
        <v>41791</v>
      </c>
      <c r="C47" s="56">
        <v>206.2</v>
      </c>
      <c r="D47" s="10">
        <f t="shared" si="0"/>
        <v>107.11688311688312</v>
      </c>
      <c r="F47" s="76">
        <f t="shared" si="1"/>
        <v>43252</v>
      </c>
      <c r="G47" s="62">
        <f t="shared" si="2"/>
        <v>211</v>
      </c>
      <c r="H47" s="62">
        <f t="shared" si="3"/>
        <v>101.98163363943935</v>
      </c>
    </row>
    <row r="48" spans="2:8">
      <c r="B48" s="8">
        <v>41821</v>
      </c>
      <c r="C48" s="56">
        <v>206.1</v>
      </c>
      <c r="D48" s="10">
        <f t="shared" si="0"/>
        <v>107.06493506493507</v>
      </c>
      <c r="F48" s="76">
        <f t="shared" si="1"/>
        <v>43282</v>
      </c>
      <c r="G48" s="62">
        <f t="shared" si="2"/>
        <v>211</v>
      </c>
      <c r="H48" s="62">
        <f t="shared" si="3"/>
        <v>101.98163363943935</v>
      </c>
    </row>
    <row r="49" spans="2:8">
      <c r="B49" s="8">
        <v>41852</v>
      </c>
      <c r="C49" s="56">
        <v>206.2</v>
      </c>
      <c r="D49" s="10">
        <f t="shared" si="0"/>
        <v>107.11688311688312</v>
      </c>
      <c r="F49" s="76">
        <f t="shared" si="1"/>
        <v>43313</v>
      </c>
      <c r="G49" s="62">
        <f t="shared" si="2"/>
        <v>211.3</v>
      </c>
      <c r="H49" s="62">
        <f t="shared" si="3"/>
        <v>102.12663122281296</v>
      </c>
    </row>
    <row r="50" spans="2:8">
      <c r="B50" s="8">
        <v>41883</v>
      </c>
      <c r="C50" s="56">
        <v>206.2</v>
      </c>
      <c r="D50" s="10">
        <f t="shared" si="0"/>
        <v>107.11688311688312</v>
      </c>
      <c r="F50" s="76">
        <f t="shared" si="1"/>
        <v>43344</v>
      </c>
      <c r="G50" s="62">
        <f t="shared" si="2"/>
        <v>214.3</v>
      </c>
      <c r="H50" s="62">
        <f t="shared" si="3"/>
        <v>103.57660705654905</v>
      </c>
    </row>
    <row r="51" spans="2:8">
      <c r="B51" s="8">
        <v>41913</v>
      </c>
      <c r="C51" s="56">
        <v>206.2</v>
      </c>
      <c r="D51" s="10">
        <f t="shared" si="0"/>
        <v>107.11688311688312</v>
      </c>
      <c r="F51" s="76">
        <f t="shared" si="1"/>
        <v>43374</v>
      </c>
      <c r="G51" s="62">
        <f t="shared" si="2"/>
        <v>214.3</v>
      </c>
      <c r="H51" s="62">
        <f t="shared" si="3"/>
        <v>103.57660705654905</v>
      </c>
    </row>
    <row r="52" spans="2:8">
      <c r="B52" s="8">
        <v>41944</v>
      </c>
      <c r="C52" s="56">
        <v>206.4</v>
      </c>
      <c r="D52" s="10">
        <f t="shared" si="0"/>
        <v>107.22077922077922</v>
      </c>
      <c r="F52" s="76">
        <f t="shared" si="1"/>
        <v>43405</v>
      </c>
      <c r="G52" s="62">
        <f t="shared" si="2"/>
        <v>214.3</v>
      </c>
      <c r="H52" s="62">
        <f t="shared" si="3"/>
        <v>103.57660705654905</v>
      </c>
    </row>
    <row r="53" spans="2:8">
      <c r="B53" s="8">
        <v>41974</v>
      </c>
      <c r="C53" s="56">
        <v>206.7</v>
      </c>
      <c r="D53" s="10">
        <f t="shared" si="0"/>
        <v>107.37662337662337</v>
      </c>
      <c r="F53" s="76">
        <f t="shared" si="1"/>
        <v>43435</v>
      </c>
      <c r="G53" s="62">
        <f t="shared" si="2"/>
        <v>214.6</v>
      </c>
      <c r="H53" s="62">
        <f t="shared" si="3"/>
        <v>103.72160463992266</v>
      </c>
    </row>
    <row r="54" spans="2:8">
      <c r="B54" s="8">
        <v>42005</v>
      </c>
      <c r="C54" s="56">
        <v>206.9</v>
      </c>
      <c r="D54" s="10">
        <f t="shared" si="0"/>
        <v>107.48051948051948</v>
      </c>
      <c r="F54" s="76">
        <f t="shared" si="1"/>
        <v>43466</v>
      </c>
      <c r="G54" s="62">
        <f t="shared" si="2"/>
        <v>215.1</v>
      </c>
      <c r="H54" s="62">
        <f t="shared" si="3"/>
        <v>103.96326727887867</v>
      </c>
    </row>
    <row r="55" spans="2:8">
      <c r="B55" s="8">
        <v>42036</v>
      </c>
      <c r="C55" s="56">
        <v>206.5</v>
      </c>
      <c r="D55" s="10">
        <f t="shared" si="0"/>
        <v>107.27272727272727</v>
      </c>
      <c r="F55" s="76">
        <f t="shared" si="1"/>
        <v>43497</v>
      </c>
      <c r="G55" s="62">
        <f t="shared" si="2"/>
        <v>215.3</v>
      </c>
      <c r="H55" s="62">
        <f t="shared" si="3"/>
        <v>104.0599323344611</v>
      </c>
    </row>
    <row r="56" spans="2:8">
      <c r="B56" s="8">
        <v>42064</v>
      </c>
      <c r="C56" s="56">
        <v>206.5</v>
      </c>
      <c r="D56" s="10">
        <f t="shared" si="0"/>
        <v>107.27272727272727</v>
      </c>
      <c r="F56" s="76">
        <f t="shared" si="1"/>
        <v>43525</v>
      </c>
      <c r="G56" s="62">
        <f t="shared" si="2"/>
        <v>215.5</v>
      </c>
      <c r="H56" s="62">
        <f t="shared" si="3"/>
        <v>104.1565973900435</v>
      </c>
    </row>
    <row r="57" spans="2:8">
      <c r="B57" s="8">
        <v>42095</v>
      </c>
      <c r="C57" s="56">
        <v>206.4</v>
      </c>
      <c r="D57" s="10">
        <f t="shared" si="0"/>
        <v>107.22077922077922</v>
      </c>
      <c r="F57" s="76">
        <f t="shared" si="1"/>
        <v>43556</v>
      </c>
      <c r="G57" s="62">
        <f t="shared" si="2"/>
        <v>215.5</v>
      </c>
      <c r="H57" s="62">
        <f t="shared" si="3"/>
        <v>104.1565973900435</v>
      </c>
    </row>
    <row r="58" spans="2:8">
      <c r="B58" s="8">
        <v>42125</v>
      </c>
      <c r="C58" s="56">
        <v>206.4</v>
      </c>
      <c r="D58" s="10">
        <f t="shared" si="0"/>
        <v>107.22077922077922</v>
      </c>
      <c r="F58" s="76">
        <f t="shared" si="1"/>
        <v>43586</v>
      </c>
      <c r="G58" s="62">
        <f t="shared" si="2"/>
        <v>215.5</v>
      </c>
      <c r="H58" s="62">
        <f t="shared" si="3"/>
        <v>104.1565973900435</v>
      </c>
    </row>
    <row r="59" spans="2:8">
      <c r="B59" s="8">
        <v>42156</v>
      </c>
      <c r="C59" s="56">
        <v>206.4</v>
      </c>
      <c r="D59" s="10">
        <f t="shared" si="0"/>
        <v>107.22077922077922</v>
      </c>
      <c r="F59" s="76">
        <f t="shared" si="1"/>
        <v>43617</v>
      </c>
      <c r="G59" s="62">
        <f t="shared" si="2"/>
        <v>215.5</v>
      </c>
      <c r="H59" s="62">
        <f t="shared" si="3"/>
        <v>104.1565973900435</v>
      </c>
    </row>
    <row r="60" spans="2:8">
      <c r="B60" s="8">
        <v>42186</v>
      </c>
      <c r="C60" s="56">
        <v>206.3</v>
      </c>
      <c r="D60" s="10">
        <f t="shared" si="0"/>
        <v>107.16883116883118</v>
      </c>
      <c r="F60" s="76">
        <f t="shared" si="1"/>
        <v>43647</v>
      </c>
      <c r="G60" s="62">
        <f t="shared" si="2"/>
        <v>215.5</v>
      </c>
      <c r="H60" s="62">
        <f t="shared" si="3"/>
        <v>104.1565973900435</v>
      </c>
    </row>
    <row r="61" spans="2:8">
      <c r="B61" s="8">
        <v>42217</v>
      </c>
      <c r="C61" s="56">
        <v>206.3</v>
      </c>
      <c r="D61" s="10">
        <f t="shared" si="0"/>
        <v>107.16883116883118</v>
      </c>
      <c r="F61" s="76">
        <f t="shared" si="1"/>
        <v>43678</v>
      </c>
      <c r="G61" s="62">
        <f t="shared" si="2"/>
        <v>215.5</v>
      </c>
      <c r="H61" s="62">
        <f t="shared" si="3"/>
        <v>104.1565973900435</v>
      </c>
    </row>
    <row r="62" spans="2:8">
      <c r="B62" s="8">
        <v>42248</v>
      </c>
      <c r="C62" s="56">
        <v>206.4</v>
      </c>
      <c r="D62" s="10">
        <f t="shared" si="0"/>
        <v>107.22077922077922</v>
      </c>
      <c r="F62" s="76">
        <f t="shared" si="1"/>
        <v>43709</v>
      </c>
      <c r="G62" s="62">
        <f t="shared" si="2"/>
        <v>215.6</v>
      </c>
      <c r="H62" s="62">
        <f t="shared" si="3"/>
        <v>104.2049299178347</v>
      </c>
    </row>
    <row r="63" spans="2:8">
      <c r="B63" s="8">
        <v>42278</v>
      </c>
      <c r="C63" s="56">
        <v>206.4</v>
      </c>
      <c r="D63" s="10">
        <f t="shared" si="0"/>
        <v>107.22077922077922</v>
      </c>
      <c r="F63" s="76">
        <f t="shared" si="1"/>
        <v>43739</v>
      </c>
      <c r="G63" s="62">
        <f t="shared" si="2"/>
        <v>215.6</v>
      </c>
      <c r="H63" s="62">
        <f t="shared" si="3"/>
        <v>104.2049299178347</v>
      </c>
    </row>
    <row r="64" spans="2:8">
      <c r="B64" s="8">
        <v>42309</v>
      </c>
      <c r="C64" s="56">
        <v>206.2</v>
      </c>
      <c r="D64" s="10">
        <f t="shared" si="0"/>
        <v>107.11688311688312</v>
      </c>
      <c r="F64" s="76">
        <f t="shared" si="1"/>
        <v>43770</v>
      </c>
      <c r="G64" s="62">
        <f t="shared" si="2"/>
        <v>215.6</v>
      </c>
      <c r="H64" s="62">
        <f t="shared" si="3"/>
        <v>104.2049299178347</v>
      </c>
    </row>
    <row r="65" spans="2:8">
      <c r="B65" s="8">
        <v>42339</v>
      </c>
      <c r="C65" s="56">
        <v>206.4</v>
      </c>
      <c r="D65" s="10">
        <f t="shared" si="0"/>
        <v>107.22077922077922</v>
      </c>
      <c r="F65" s="76">
        <f t="shared" si="1"/>
        <v>43800</v>
      </c>
      <c r="G65" s="62">
        <f t="shared" si="2"/>
        <v>217.3</v>
      </c>
      <c r="H65" s="62">
        <f t="shared" si="3"/>
        <v>105.02658289028517</v>
      </c>
    </row>
    <row r="66" spans="2:8">
      <c r="B66" s="8">
        <v>42370</v>
      </c>
      <c r="C66" s="56">
        <v>204.1</v>
      </c>
      <c r="D66" s="10">
        <f t="shared" si="0"/>
        <v>106.02597402597402</v>
      </c>
      <c r="F66" s="76">
        <f t="shared" si="1"/>
        <v>43831</v>
      </c>
      <c r="G66" s="62">
        <f t="shared" si="2"/>
        <v>217.6</v>
      </c>
      <c r="H66" s="62">
        <f t="shared" si="3"/>
        <v>105.17158047365878</v>
      </c>
    </row>
    <row r="67" spans="2:8">
      <c r="B67" s="8">
        <v>42401</v>
      </c>
      <c r="C67" s="56">
        <v>204.1</v>
      </c>
      <c r="D67" s="10">
        <f t="shared" si="0"/>
        <v>106.02597402597402</v>
      </c>
      <c r="F67" s="76">
        <f t="shared" si="1"/>
        <v>43862</v>
      </c>
      <c r="G67" s="62">
        <f t="shared" si="2"/>
        <v>215.8</v>
      </c>
      <c r="H67" s="62">
        <f t="shared" si="3"/>
        <v>104.30159497341711</v>
      </c>
    </row>
    <row r="68" spans="2:8">
      <c r="B68" s="8">
        <v>42430</v>
      </c>
      <c r="C68" s="56">
        <v>204.3</v>
      </c>
      <c r="D68" s="10">
        <f t="shared" si="0"/>
        <v>106.12987012987013</v>
      </c>
      <c r="F68" s="76">
        <f t="shared" si="1"/>
        <v>43891</v>
      </c>
      <c r="G68" s="62">
        <f t="shared" si="2"/>
        <v>215.8</v>
      </c>
      <c r="H68" s="62">
        <f t="shared" si="3"/>
        <v>104.30159497341711</v>
      </c>
    </row>
    <row r="69" spans="2:8">
      <c r="B69" s="8">
        <v>42461</v>
      </c>
      <c r="C69" s="56">
        <v>204.3</v>
      </c>
      <c r="D69" s="10">
        <f t="shared" si="0"/>
        <v>106.12987012987013</v>
      </c>
      <c r="F69" s="76">
        <f t="shared" si="1"/>
        <v>43922</v>
      </c>
      <c r="G69" s="62">
        <f t="shared" si="2"/>
        <v>215.8</v>
      </c>
      <c r="H69" s="62">
        <f t="shared" si="3"/>
        <v>104.30159497341711</v>
      </c>
    </row>
    <row r="70" spans="2:8">
      <c r="B70" s="8">
        <v>42491</v>
      </c>
      <c r="C70" s="56">
        <v>204.3</v>
      </c>
      <c r="D70" s="10">
        <f t="shared" si="0"/>
        <v>106.12987012987013</v>
      </c>
      <c r="F70" s="76">
        <f t="shared" si="1"/>
        <v>43952</v>
      </c>
      <c r="G70" s="62">
        <f t="shared" si="2"/>
        <v>215.8</v>
      </c>
      <c r="H70" s="62">
        <f t="shared" si="3"/>
        <v>104.30159497341711</v>
      </c>
    </row>
    <row r="71" spans="2:8">
      <c r="B71" s="8">
        <v>42522</v>
      </c>
      <c r="C71" s="56">
        <v>204.8</v>
      </c>
      <c r="D71" s="10">
        <f t="shared" ref="D71:D134" si="4">100*C71/$C$6</f>
        <v>106.3896103896104</v>
      </c>
      <c r="F71" s="76">
        <f t="shared" ref="F71:F125" si="5">+B119</f>
        <v>43983</v>
      </c>
      <c r="G71" s="62">
        <f t="shared" ref="G71:G125" si="6">+C119</f>
        <v>215.8</v>
      </c>
      <c r="H71" s="62">
        <f t="shared" ref="H71:H125" si="7">+G71/$G$6*100</f>
        <v>104.30159497341711</v>
      </c>
    </row>
    <row r="72" spans="2:8">
      <c r="B72" s="8">
        <v>42552</v>
      </c>
      <c r="C72" s="56">
        <v>204.7</v>
      </c>
      <c r="D72" s="10">
        <f t="shared" si="4"/>
        <v>106.33766233766234</v>
      </c>
      <c r="F72" s="76">
        <f t="shared" si="5"/>
        <v>44013</v>
      </c>
      <c r="G72" s="62">
        <f t="shared" si="6"/>
        <v>215.8</v>
      </c>
      <c r="H72" s="62">
        <f t="shared" si="7"/>
        <v>104.30159497341711</v>
      </c>
    </row>
    <row r="73" spans="2:8">
      <c r="B73" s="8">
        <v>42583</v>
      </c>
      <c r="C73" s="56">
        <v>204.9</v>
      </c>
      <c r="D73" s="10">
        <f t="shared" si="4"/>
        <v>106.44155844155844</v>
      </c>
      <c r="F73" s="76">
        <f t="shared" si="5"/>
        <v>44044</v>
      </c>
      <c r="G73" s="62">
        <f t="shared" si="6"/>
        <v>215.8</v>
      </c>
      <c r="H73" s="62">
        <f t="shared" si="7"/>
        <v>104.30159497341711</v>
      </c>
    </row>
    <row r="74" spans="2:8">
      <c r="B74" s="8">
        <v>42614</v>
      </c>
      <c r="C74" s="56">
        <v>204.9</v>
      </c>
      <c r="D74" s="10">
        <f t="shared" si="4"/>
        <v>106.44155844155844</v>
      </c>
      <c r="F74" s="76">
        <f t="shared" si="5"/>
        <v>44075</v>
      </c>
      <c r="G74" s="62">
        <f t="shared" si="6"/>
        <v>216</v>
      </c>
      <c r="H74" s="62">
        <f t="shared" si="7"/>
        <v>104.39826002899952</v>
      </c>
    </row>
    <row r="75" spans="2:8">
      <c r="B75" s="8">
        <v>42644</v>
      </c>
      <c r="C75" s="56">
        <v>204.9</v>
      </c>
      <c r="D75" s="10">
        <f t="shared" si="4"/>
        <v>106.44155844155844</v>
      </c>
      <c r="F75" s="76">
        <f t="shared" si="5"/>
        <v>44105</v>
      </c>
      <c r="G75" s="62">
        <f t="shared" si="6"/>
        <v>216.7</v>
      </c>
      <c r="H75" s="62">
        <f t="shared" si="7"/>
        <v>104.73658772353794</v>
      </c>
    </row>
    <row r="76" spans="2:8">
      <c r="B76" s="8">
        <v>42675</v>
      </c>
      <c r="C76" s="56">
        <v>204.9</v>
      </c>
      <c r="D76" s="10">
        <f t="shared" si="4"/>
        <v>106.44155844155844</v>
      </c>
      <c r="F76" s="76">
        <f t="shared" si="5"/>
        <v>44136</v>
      </c>
      <c r="G76" s="62">
        <f t="shared" si="6"/>
        <v>216.7</v>
      </c>
      <c r="H76" s="62">
        <f t="shared" si="7"/>
        <v>104.73658772353794</v>
      </c>
    </row>
    <row r="77" spans="2:8">
      <c r="B77" s="8">
        <v>42705</v>
      </c>
      <c r="C77" s="56">
        <v>204.9</v>
      </c>
      <c r="D77" s="10">
        <f t="shared" si="4"/>
        <v>106.44155844155844</v>
      </c>
      <c r="F77" s="76">
        <f t="shared" si="5"/>
        <v>44166</v>
      </c>
      <c r="G77" s="62">
        <f t="shared" si="6"/>
        <v>216.7</v>
      </c>
      <c r="H77" s="62">
        <f t="shared" si="7"/>
        <v>104.73658772353794</v>
      </c>
    </row>
    <row r="78" spans="2:8">
      <c r="B78" s="8">
        <v>42736</v>
      </c>
      <c r="C78" s="56">
        <v>205.7</v>
      </c>
      <c r="D78" s="10">
        <f t="shared" si="4"/>
        <v>106.85714285714286</v>
      </c>
      <c r="F78" s="76">
        <f t="shared" si="5"/>
        <v>44197</v>
      </c>
      <c r="G78" s="62">
        <f t="shared" si="6"/>
        <v>216.3</v>
      </c>
      <c r="H78" s="62">
        <f t="shared" si="7"/>
        <v>104.54325761237313</v>
      </c>
    </row>
    <row r="79" spans="2:8">
      <c r="B79" s="8">
        <v>42767</v>
      </c>
      <c r="C79" s="56">
        <v>206</v>
      </c>
      <c r="D79" s="10">
        <f t="shared" si="4"/>
        <v>107.01298701298701</v>
      </c>
      <c r="F79" s="76">
        <f t="shared" si="5"/>
        <v>44228</v>
      </c>
      <c r="G79" s="62">
        <f t="shared" si="6"/>
        <v>218.9</v>
      </c>
      <c r="H79" s="62">
        <f t="shared" si="7"/>
        <v>105.79990333494442</v>
      </c>
    </row>
    <row r="80" spans="2:8">
      <c r="B80" s="8">
        <v>42795</v>
      </c>
      <c r="C80" s="56">
        <v>206.1</v>
      </c>
      <c r="D80" s="10">
        <f t="shared" si="4"/>
        <v>107.06493506493507</v>
      </c>
      <c r="F80" s="76">
        <f t="shared" si="5"/>
        <v>44256</v>
      </c>
      <c r="G80" s="62">
        <f t="shared" si="6"/>
        <v>221.4</v>
      </c>
      <c r="H80" s="62">
        <f t="shared" si="7"/>
        <v>107.00821652972449</v>
      </c>
    </row>
    <row r="81" spans="2:8">
      <c r="B81" s="8">
        <v>42826</v>
      </c>
      <c r="C81" s="56">
        <v>206.2</v>
      </c>
      <c r="D81" s="10">
        <f t="shared" si="4"/>
        <v>107.11688311688312</v>
      </c>
      <c r="F81" s="76">
        <f t="shared" si="5"/>
        <v>44287</v>
      </c>
      <c r="G81" s="62">
        <f t="shared" si="6"/>
        <v>221.7</v>
      </c>
      <c r="H81" s="62">
        <f t="shared" si="7"/>
        <v>107.1532141130981</v>
      </c>
    </row>
    <row r="82" spans="2:8">
      <c r="B82" s="8">
        <v>42856</v>
      </c>
      <c r="C82" s="56">
        <v>206.2</v>
      </c>
      <c r="D82" s="10">
        <f t="shared" si="4"/>
        <v>107.11688311688312</v>
      </c>
      <c r="F82" s="76">
        <f t="shared" si="5"/>
        <v>44317</v>
      </c>
      <c r="G82" s="62">
        <f t="shared" si="6"/>
        <v>222</v>
      </c>
      <c r="H82" s="62">
        <f t="shared" si="7"/>
        <v>107.29821169647171</v>
      </c>
    </row>
    <row r="83" spans="2:8">
      <c r="B83" s="8">
        <v>42887</v>
      </c>
      <c r="C83" s="56">
        <v>206.7</v>
      </c>
      <c r="D83" s="10">
        <f t="shared" si="4"/>
        <v>107.37662337662337</v>
      </c>
      <c r="F83" s="76">
        <f t="shared" si="5"/>
        <v>44348</v>
      </c>
      <c r="G83" s="62">
        <f t="shared" si="6"/>
        <v>222.1</v>
      </c>
      <c r="H83" s="62">
        <f t="shared" si="7"/>
        <v>107.34654422426293</v>
      </c>
    </row>
    <row r="84" spans="2:8">
      <c r="B84" s="8">
        <v>42917</v>
      </c>
      <c r="C84" s="56">
        <v>206.7</v>
      </c>
      <c r="D84" s="10">
        <f t="shared" si="4"/>
        <v>107.37662337662337</v>
      </c>
      <c r="F84" s="76">
        <f t="shared" si="5"/>
        <v>44378</v>
      </c>
      <c r="G84" s="62">
        <f t="shared" si="6"/>
        <v>224.77799999999999</v>
      </c>
      <c r="H84" s="62">
        <f t="shared" si="7"/>
        <v>108.64088931851134</v>
      </c>
    </row>
    <row r="85" spans="2:8">
      <c r="B85" s="8">
        <v>42948</v>
      </c>
      <c r="C85" s="56">
        <v>206.7</v>
      </c>
      <c r="D85" s="10">
        <f t="shared" si="4"/>
        <v>107.37662337662337</v>
      </c>
      <c r="F85" s="76">
        <f t="shared" si="5"/>
        <v>44409</v>
      </c>
      <c r="G85" s="62">
        <f t="shared" si="6"/>
        <v>223.91200000000001</v>
      </c>
      <c r="H85" s="62">
        <f t="shared" si="7"/>
        <v>108.22232962783953</v>
      </c>
    </row>
    <row r="86" spans="2:8">
      <c r="B86" s="8">
        <v>42979</v>
      </c>
      <c r="C86" s="56">
        <v>206.8</v>
      </c>
      <c r="D86" s="10">
        <f t="shared" si="4"/>
        <v>107.42857142857143</v>
      </c>
      <c r="F86" s="76">
        <f t="shared" si="5"/>
        <v>44440</v>
      </c>
      <c r="G86" s="62">
        <f t="shared" si="6"/>
        <v>229.68899999999999</v>
      </c>
      <c r="H86" s="62">
        <f t="shared" si="7"/>
        <v>111.01449975833735</v>
      </c>
    </row>
    <row r="87" spans="2:8">
      <c r="B87" s="8">
        <v>43009</v>
      </c>
      <c r="C87" s="56">
        <v>206.8</v>
      </c>
      <c r="D87" s="10">
        <f t="shared" si="4"/>
        <v>107.42857142857143</v>
      </c>
      <c r="F87" s="76">
        <f t="shared" si="5"/>
        <v>44470</v>
      </c>
      <c r="G87" s="62">
        <f t="shared" si="6"/>
        <v>231.77699999999999</v>
      </c>
      <c r="H87" s="62">
        <f t="shared" si="7"/>
        <v>112.02368293861768</v>
      </c>
    </row>
    <row r="88" spans="2:8">
      <c r="B88" s="8">
        <v>43040</v>
      </c>
      <c r="C88" s="56">
        <v>206.8</v>
      </c>
      <c r="D88" s="10">
        <f t="shared" si="4"/>
        <v>107.42857142857143</v>
      </c>
      <c r="F88" s="76">
        <f t="shared" si="5"/>
        <v>44501</v>
      </c>
      <c r="G88" s="62">
        <f t="shared" si="6"/>
        <v>237.036</v>
      </c>
      <c r="H88" s="62">
        <f t="shared" si="7"/>
        <v>114.56549057515709</v>
      </c>
    </row>
    <row r="89" spans="2:8">
      <c r="B89" s="8">
        <v>43070</v>
      </c>
      <c r="C89" s="56">
        <v>206.8</v>
      </c>
      <c r="D89" s="10">
        <f t="shared" si="4"/>
        <v>107.42857142857143</v>
      </c>
      <c r="F89" s="76">
        <f t="shared" si="5"/>
        <v>44531</v>
      </c>
      <c r="G89" s="62">
        <f t="shared" si="6"/>
        <v>237.29599999999999</v>
      </c>
      <c r="H89" s="62">
        <f t="shared" si="7"/>
        <v>114.69115514741419</v>
      </c>
    </row>
    <row r="90" spans="2:8">
      <c r="B90" s="8">
        <v>43101</v>
      </c>
      <c r="C90" s="56">
        <v>210</v>
      </c>
      <c r="D90" s="10">
        <f t="shared" si="4"/>
        <v>109.09090909090909</v>
      </c>
      <c r="F90" s="76">
        <f t="shared" si="5"/>
        <v>44562</v>
      </c>
      <c r="G90" s="62">
        <f t="shared" si="6"/>
        <v>248.52199999999999</v>
      </c>
      <c r="H90" s="62">
        <f t="shared" si="7"/>
        <v>120.1169647172547</v>
      </c>
    </row>
    <row r="91" spans="2:8">
      <c r="B91" s="8">
        <v>43132</v>
      </c>
      <c r="C91" s="56">
        <v>210.5</v>
      </c>
      <c r="D91" s="10">
        <f t="shared" si="4"/>
        <v>109.35064935064935</v>
      </c>
      <c r="F91" s="76">
        <f t="shared" si="5"/>
        <v>44593</v>
      </c>
      <c r="G91" s="62">
        <f t="shared" si="6"/>
        <v>255.10599999999999</v>
      </c>
      <c r="H91" s="62">
        <f t="shared" si="7"/>
        <v>123.29917834702755</v>
      </c>
    </row>
    <row r="92" spans="2:8">
      <c r="B92" s="8">
        <v>43160</v>
      </c>
      <c r="C92" s="56">
        <v>210.5</v>
      </c>
      <c r="D92" s="10">
        <f t="shared" si="4"/>
        <v>109.35064935064935</v>
      </c>
      <c r="F92" s="76">
        <f t="shared" si="5"/>
        <v>44621</v>
      </c>
      <c r="G92" s="62">
        <f t="shared" si="6"/>
        <v>256.45999999999998</v>
      </c>
      <c r="H92" s="62">
        <f t="shared" si="7"/>
        <v>123.95360077332043</v>
      </c>
    </row>
    <row r="93" spans="2:8">
      <c r="B93" s="8">
        <v>43191</v>
      </c>
      <c r="C93" s="56">
        <v>210.5</v>
      </c>
      <c r="D93" s="10">
        <f t="shared" si="4"/>
        <v>109.35064935064935</v>
      </c>
      <c r="F93" s="76">
        <f t="shared" si="5"/>
        <v>44652</v>
      </c>
      <c r="G93" s="62">
        <f t="shared" si="6"/>
        <v>257.93099999999998</v>
      </c>
      <c r="H93" s="62">
        <f t="shared" si="7"/>
        <v>124.66457225712904</v>
      </c>
    </row>
    <row r="94" spans="2:8">
      <c r="B94" s="8">
        <v>43221</v>
      </c>
      <c r="C94" s="56">
        <v>210.7</v>
      </c>
      <c r="D94" s="10">
        <f t="shared" si="4"/>
        <v>109.45454545454545</v>
      </c>
      <c r="F94" s="76">
        <f t="shared" si="5"/>
        <v>44682</v>
      </c>
      <c r="G94" s="62">
        <f t="shared" si="6"/>
        <v>259.464</v>
      </c>
      <c r="H94" s="62">
        <f t="shared" si="7"/>
        <v>125.40550990816818</v>
      </c>
    </row>
    <row r="95" spans="2:8">
      <c r="B95" s="8">
        <v>43252</v>
      </c>
      <c r="C95" s="56">
        <v>211</v>
      </c>
      <c r="D95" s="10">
        <f t="shared" si="4"/>
        <v>109.6103896103896</v>
      </c>
      <c r="F95" s="76">
        <f t="shared" si="5"/>
        <v>44713</v>
      </c>
      <c r="G95" s="62">
        <f t="shared" si="6"/>
        <v>261.67399999999998</v>
      </c>
      <c r="H95" s="62">
        <f t="shared" si="7"/>
        <v>126.47365877235377</v>
      </c>
    </row>
    <row r="96" spans="2:8">
      <c r="B96" s="8">
        <v>43282</v>
      </c>
      <c r="C96" s="56">
        <v>211</v>
      </c>
      <c r="D96" s="10">
        <f t="shared" si="4"/>
        <v>109.6103896103896</v>
      </c>
      <c r="F96" s="76">
        <f t="shared" si="5"/>
        <v>44743</v>
      </c>
      <c r="G96" s="62">
        <f t="shared" si="6"/>
        <v>264.572</v>
      </c>
      <c r="H96" s="62">
        <f t="shared" si="7"/>
        <v>127.87433542774286</v>
      </c>
    </row>
    <row r="97" spans="2:8">
      <c r="B97" s="8">
        <v>43313</v>
      </c>
      <c r="C97" s="56">
        <v>211.3</v>
      </c>
      <c r="D97" s="10">
        <f t="shared" si="4"/>
        <v>109.76623376623377</v>
      </c>
      <c r="F97" s="76">
        <f t="shared" si="5"/>
        <v>44774</v>
      </c>
      <c r="G97" s="62">
        <f t="shared" si="6"/>
        <v>265.98200000000003</v>
      </c>
      <c r="H97" s="62">
        <f t="shared" si="7"/>
        <v>128.55582406959886</v>
      </c>
    </row>
    <row r="98" spans="2:8">
      <c r="B98" s="8">
        <v>43344</v>
      </c>
      <c r="C98" s="56">
        <v>214.3</v>
      </c>
      <c r="D98" s="10">
        <f t="shared" si="4"/>
        <v>111.32467532467533</v>
      </c>
      <c r="F98" s="76">
        <f t="shared" si="5"/>
        <v>44805</v>
      </c>
      <c r="G98" s="62">
        <f t="shared" si="6"/>
        <v>271.166</v>
      </c>
      <c r="H98" s="62">
        <f t="shared" si="7"/>
        <v>131.06138231029482</v>
      </c>
    </row>
    <row r="99" spans="2:8">
      <c r="B99" s="8">
        <v>43374</v>
      </c>
      <c r="C99" s="56">
        <v>214.3</v>
      </c>
      <c r="D99" s="10">
        <f t="shared" si="4"/>
        <v>111.32467532467533</v>
      </c>
      <c r="F99" s="76">
        <f t="shared" si="5"/>
        <v>44835</v>
      </c>
      <c r="G99" s="62">
        <f t="shared" si="6"/>
        <v>271.738</v>
      </c>
      <c r="H99" s="62">
        <f t="shared" si="7"/>
        <v>131.33784436926049</v>
      </c>
    </row>
    <row r="100" spans="2:8">
      <c r="B100" s="8">
        <v>43405</v>
      </c>
      <c r="C100" s="56">
        <v>214.3</v>
      </c>
      <c r="D100" s="10">
        <f t="shared" si="4"/>
        <v>111.32467532467533</v>
      </c>
      <c r="F100" s="76">
        <f t="shared" si="5"/>
        <v>44866</v>
      </c>
      <c r="G100" s="62">
        <f t="shared" si="6"/>
        <v>271.73899999999998</v>
      </c>
      <c r="H100" s="62">
        <f t="shared" si="7"/>
        <v>131.33832769453841</v>
      </c>
    </row>
    <row r="101" spans="2:8">
      <c r="B101" s="8">
        <v>43435</v>
      </c>
      <c r="C101" s="56">
        <v>214.6</v>
      </c>
      <c r="D101" s="10">
        <f t="shared" si="4"/>
        <v>111.48051948051948</v>
      </c>
      <c r="F101" s="76">
        <f t="shared" si="5"/>
        <v>44896</v>
      </c>
      <c r="G101" s="62">
        <f t="shared" si="6"/>
        <v>272.11799999999999</v>
      </c>
      <c r="H101" s="62">
        <f t="shared" si="7"/>
        <v>131.52150797486709</v>
      </c>
    </row>
    <row r="102" spans="2:8">
      <c r="B102" s="8">
        <v>43466</v>
      </c>
      <c r="C102" s="56">
        <v>215.1</v>
      </c>
      <c r="D102" s="10">
        <f t="shared" si="4"/>
        <v>111.74025974025975</v>
      </c>
      <c r="F102" s="76">
        <f t="shared" si="5"/>
        <v>44927</v>
      </c>
      <c r="G102" s="62">
        <f t="shared" si="6"/>
        <v>274.108</v>
      </c>
      <c r="H102" s="62">
        <f t="shared" si="7"/>
        <v>132.48332527791203</v>
      </c>
    </row>
    <row r="103" spans="2:8">
      <c r="B103" s="8">
        <v>43497</v>
      </c>
      <c r="C103" s="56">
        <v>215.3</v>
      </c>
      <c r="D103" s="10">
        <f t="shared" si="4"/>
        <v>111.84415584415585</v>
      </c>
      <c r="F103" s="76">
        <f t="shared" si="5"/>
        <v>44958</v>
      </c>
      <c r="G103" s="62">
        <f t="shared" si="6"/>
        <v>277.50400000000002</v>
      </c>
      <c r="H103" s="62">
        <f t="shared" si="7"/>
        <v>134.12469792170131</v>
      </c>
    </row>
    <row r="104" spans="2:8">
      <c r="B104" s="8">
        <v>43525</v>
      </c>
      <c r="C104" s="56">
        <v>215.5</v>
      </c>
      <c r="D104" s="10">
        <f t="shared" si="4"/>
        <v>111.94805194805195</v>
      </c>
      <c r="F104" s="76">
        <f t="shared" si="5"/>
        <v>44986</v>
      </c>
      <c r="G104" s="62">
        <f t="shared" si="6"/>
        <v>277.50799999999998</v>
      </c>
      <c r="H104" s="62">
        <f t="shared" si="7"/>
        <v>134.12663122281293</v>
      </c>
    </row>
    <row r="105" spans="2:8">
      <c r="B105" s="8">
        <v>43556</v>
      </c>
      <c r="C105" s="56">
        <v>215.5</v>
      </c>
      <c r="D105" s="10">
        <f t="shared" si="4"/>
        <v>111.94805194805195</v>
      </c>
      <c r="F105" s="76">
        <f t="shared" si="5"/>
        <v>45017</v>
      </c>
      <c r="G105" s="62">
        <f t="shared" si="6"/>
        <v>278.971</v>
      </c>
      <c r="H105" s="62">
        <f t="shared" si="7"/>
        <v>134.83373610439827</v>
      </c>
    </row>
    <row r="106" spans="2:8">
      <c r="B106" s="8">
        <v>43586</v>
      </c>
      <c r="C106" s="56">
        <v>215.5</v>
      </c>
      <c r="D106" s="10">
        <f t="shared" si="4"/>
        <v>111.94805194805195</v>
      </c>
      <c r="F106" s="76">
        <f t="shared" si="5"/>
        <v>45047</v>
      </c>
      <c r="G106" s="62">
        <f t="shared" si="6"/>
        <v>279.02800000000002</v>
      </c>
      <c r="H106" s="62">
        <f t="shared" si="7"/>
        <v>134.86128564523924</v>
      </c>
    </row>
    <row r="107" spans="2:8">
      <c r="B107" s="8">
        <v>43617</v>
      </c>
      <c r="C107" s="56">
        <v>215.5</v>
      </c>
      <c r="D107" s="10">
        <f t="shared" si="4"/>
        <v>111.94805194805195</v>
      </c>
      <c r="F107" s="91">
        <f t="shared" si="5"/>
        <v>45078</v>
      </c>
      <c r="G107" s="92">
        <f t="shared" si="6"/>
        <v>279.09899999999999</v>
      </c>
      <c r="H107" s="62">
        <f t="shared" si="7"/>
        <v>134.895601739971</v>
      </c>
    </row>
    <row r="108" spans="2:8">
      <c r="B108" s="8">
        <v>43647</v>
      </c>
      <c r="C108" s="56">
        <v>215.5</v>
      </c>
      <c r="D108" s="10">
        <f t="shared" si="4"/>
        <v>111.94805194805195</v>
      </c>
      <c r="F108" s="76">
        <f t="shared" si="5"/>
        <v>45108</v>
      </c>
      <c r="G108" s="62">
        <f t="shared" si="6"/>
        <v>282.46300000000002</v>
      </c>
      <c r="H108" s="62">
        <f t="shared" si="7"/>
        <v>136.52150797486709</v>
      </c>
    </row>
    <row r="109" spans="2:8">
      <c r="B109" s="8">
        <v>43678</v>
      </c>
      <c r="C109" s="56">
        <v>215.5</v>
      </c>
      <c r="D109" s="10">
        <f t="shared" si="4"/>
        <v>111.94805194805195</v>
      </c>
      <c r="F109" s="76">
        <f t="shared" si="5"/>
        <v>45139</v>
      </c>
      <c r="G109" s="62">
        <f t="shared" si="6"/>
        <v>285.10000000000002</v>
      </c>
      <c r="H109" s="62">
        <f t="shared" si="7"/>
        <v>137.79603673272115</v>
      </c>
    </row>
    <row r="110" spans="2:8">
      <c r="B110" s="8">
        <v>43709</v>
      </c>
      <c r="C110" s="56">
        <v>215.6</v>
      </c>
      <c r="D110" s="10">
        <f t="shared" si="4"/>
        <v>112</v>
      </c>
      <c r="F110" s="76">
        <f t="shared" si="5"/>
        <v>45170</v>
      </c>
      <c r="G110" s="62">
        <f t="shared" si="6"/>
        <v>285.28899999999999</v>
      </c>
      <c r="H110" s="62">
        <f t="shared" si="7"/>
        <v>137.88738521024649</v>
      </c>
    </row>
    <row r="111" spans="2:8">
      <c r="B111" s="8">
        <v>43739</v>
      </c>
      <c r="C111" s="56">
        <v>215.6</v>
      </c>
      <c r="D111" s="10">
        <f t="shared" si="4"/>
        <v>112</v>
      </c>
      <c r="F111" s="76">
        <f t="shared" si="5"/>
        <v>45200</v>
      </c>
      <c r="G111" s="62">
        <f t="shared" si="6"/>
        <v>285.55200000000002</v>
      </c>
      <c r="H111" s="62">
        <f t="shared" si="7"/>
        <v>138.01449975833737</v>
      </c>
    </row>
    <row r="112" spans="2:8">
      <c r="B112" s="8">
        <v>43770</v>
      </c>
      <c r="C112" s="56">
        <v>215.6</v>
      </c>
      <c r="D112" s="10">
        <f t="shared" si="4"/>
        <v>112</v>
      </c>
      <c r="F112" s="76">
        <f t="shared" si="5"/>
        <v>45231</v>
      </c>
      <c r="G112" s="62">
        <f t="shared" si="6"/>
        <v>284.88499999999999</v>
      </c>
      <c r="H112" s="62">
        <f t="shared" si="7"/>
        <v>137.69212179797003</v>
      </c>
    </row>
    <row r="113" spans="2:8">
      <c r="B113" s="8">
        <v>43800</v>
      </c>
      <c r="C113" s="56">
        <v>217.3</v>
      </c>
      <c r="D113" s="10">
        <f t="shared" si="4"/>
        <v>112.88311688311688</v>
      </c>
      <c r="F113" s="76">
        <f t="shared" si="5"/>
        <v>45261</v>
      </c>
      <c r="G113" s="62">
        <f t="shared" si="6"/>
        <v>284.91000000000003</v>
      </c>
      <c r="H113" s="62">
        <f t="shared" si="7"/>
        <v>137.70420492991784</v>
      </c>
    </row>
    <row r="114" spans="2:8">
      <c r="B114" s="8">
        <v>43831</v>
      </c>
      <c r="C114" s="56">
        <v>217.6</v>
      </c>
      <c r="D114" s="10">
        <f t="shared" si="4"/>
        <v>113.03896103896103</v>
      </c>
      <c r="F114" s="76">
        <f t="shared" si="5"/>
        <v>45292</v>
      </c>
      <c r="G114" s="62">
        <f t="shared" si="6"/>
        <v>286.07</v>
      </c>
      <c r="H114" s="62">
        <f t="shared" si="7"/>
        <v>138.26486225229579</v>
      </c>
    </row>
    <row r="115" spans="2:8">
      <c r="B115" s="8">
        <v>43862</v>
      </c>
      <c r="C115" s="56">
        <v>215.8</v>
      </c>
      <c r="D115" s="10">
        <f t="shared" si="4"/>
        <v>112.1038961038961</v>
      </c>
      <c r="F115" s="76">
        <f t="shared" si="5"/>
        <v>45323</v>
      </c>
      <c r="G115" s="62">
        <f t="shared" si="6"/>
        <v>286.096</v>
      </c>
      <c r="H115" s="62">
        <f t="shared" si="7"/>
        <v>138.2774287095215</v>
      </c>
    </row>
    <row r="116" spans="2:8">
      <c r="B116" s="8">
        <v>43891</v>
      </c>
      <c r="C116" s="56">
        <v>215.8</v>
      </c>
      <c r="D116" s="10">
        <f t="shared" si="4"/>
        <v>112.1038961038961</v>
      </c>
      <c r="F116" s="76">
        <f t="shared" si="5"/>
        <v>45352</v>
      </c>
      <c r="G116" s="62">
        <f t="shared" si="6"/>
        <v>289.66800000000001</v>
      </c>
      <c r="H116" s="62">
        <f t="shared" si="7"/>
        <v>140.0038666022233</v>
      </c>
    </row>
    <row r="117" spans="2:8">
      <c r="B117" s="8">
        <v>43922</v>
      </c>
      <c r="C117" s="56">
        <v>215.8</v>
      </c>
      <c r="D117" s="10">
        <f t="shared" si="4"/>
        <v>112.1038961038961</v>
      </c>
      <c r="F117" s="76">
        <f t="shared" si="5"/>
        <v>45383</v>
      </c>
      <c r="G117" s="62">
        <f t="shared" si="6"/>
        <v>289.67700000000002</v>
      </c>
      <c r="H117" s="62">
        <f t="shared" si="7"/>
        <v>140.00821652972451</v>
      </c>
    </row>
    <row r="118" spans="2:8">
      <c r="B118" s="8">
        <v>43952</v>
      </c>
      <c r="C118" s="63">
        <v>215.8</v>
      </c>
      <c r="D118" s="10">
        <f t="shared" si="4"/>
        <v>112.1038961038961</v>
      </c>
      <c r="F118" s="76">
        <f t="shared" si="5"/>
        <v>45413</v>
      </c>
      <c r="G118" s="62">
        <f t="shared" si="6"/>
        <v>289.745</v>
      </c>
      <c r="H118" s="62">
        <f t="shared" si="7"/>
        <v>140.04108264862251</v>
      </c>
    </row>
    <row r="119" spans="2:8">
      <c r="B119" s="8">
        <v>43983</v>
      </c>
      <c r="C119" s="56">
        <v>215.8</v>
      </c>
      <c r="D119" s="10">
        <f t="shared" si="4"/>
        <v>112.1038961038961</v>
      </c>
      <c r="F119" s="76">
        <f t="shared" si="5"/>
        <v>45444</v>
      </c>
      <c r="G119" s="62">
        <f t="shared" si="6"/>
        <v>289.71699999999998</v>
      </c>
      <c r="H119" s="62">
        <f t="shared" si="7"/>
        <v>140.02754954084097</v>
      </c>
    </row>
    <row r="120" spans="2:8">
      <c r="B120" s="8">
        <v>44013</v>
      </c>
      <c r="C120" s="56">
        <v>215.8</v>
      </c>
      <c r="D120" s="10">
        <f t="shared" si="4"/>
        <v>112.1038961038961</v>
      </c>
      <c r="F120" s="76">
        <f t="shared" si="5"/>
        <v>45474</v>
      </c>
      <c r="G120" s="62">
        <f t="shared" si="6"/>
        <v>290.90100000000001</v>
      </c>
      <c r="H120" s="62">
        <f t="shared" si="7"/>
        <v>140.59980666988884</v>
      </c>
    </row>
    <row r="121" spans="2:8">
      <c r="B121" s="8">
        <v>44044</v>
      </c>
      <c r="C121" s="56">
        <v>215.8</v>
      </c>
      <c r="D121" s="10">
        <f t="shared" si="4"/>
        <v>112.1038961038961</v>
      </c>
      <c r="F121" s="76">
        <f t="shared" si="5"/>
        <v>45505</v>
      </c>
      <c r="G121" s="62">
        <f t="shared" si="6"/>
        <v>295.37400000000002</v>
      </c>
      <c r="H121" s="62">
        <f t="shared" si="7"/>
        <v>142.76172063798938</v>
      </c>
    </row>
    <row r="122" spans="2:8">
      <c r="B122" s="8">
        <v>44075</v>
      </c>
      <c r="C122" s="56">
        <v>216</v>
      </c>
      <c r="D122" s="10">
        <f t="shared" si="4"/>
        <v>112.20779220779221</v>
      </c>
      <c r="F122" s="76">
        <f t="shared" si="5"/>
        <v>45536</v>
      </c>
      <c r="G122" s="62">
        <f t="shared" si="6"/>
        <v>294.04399999999998</v>
      </c>
      <c r="H122" s="62">
        <f t="shared" si="7"/>
        <v>142.11889801836634</v>
      </c>
    </row>
    <row r="123" spans="2:8">
      <c r="B123" s="8">
        <v>44105</v>
      </c>
      <c r="C123" s="63">
        <v>216.7</v>
      </c>
      <c r="D123" s="10">
        <f t="shared" si="4"/>
        <v>112.57142857142857</v>
      </c>
      <c r="F123" s="76">
        <f t="shared" si="5"/>
        <v>45566</v>
      </c>
      <c r="G123" s="62">
        <f t="shared" si="6"/>
        <v>294.05900000000003</v>
      </c>
      <c r="H123" s="62">
        <f t="shared" si="7"/>
        <v>142.12614789753505</v>
      </c>
    </row>
    <row r="124" spans="2:8">
      <c r="B124" s="8">
        <v>44136</v>
      </c>
      <c r="C124" s="63">
        <v>216.7</v>
      </c>
      <c r="D124" s="10">
        <f t="shared" si="4"/>
        <v>112.57142857142857</v>
      </c>
      <c r="F124" s="76">
        <f t="shared" si="5"/>
        <v>45597</v>
      </c>
      <c r="G124" s="62">
        <f t="shared" si="6"/>
        <v>298.36500000000001</v>
      </c>
      <c r="H124" s="62">
        <f t="shared" si="7"/>
        <v>144.20734654422427</v>
      </c>
    </row>
    <row r="125" spans="2:8">
      <c r="B125" s="8">
        <v>44166</v>
      </c>
      <c r="C125" s="63">
        <v>216.7</v>
      </c>
      <c r="D125" s="10">
        <f t="shared" si="4"/>
        <v>112.57142857142857</v>
      </c>
      <c r="F125" s="76">
        <f t="shared" si="5"/>
        <v>45627</v>
      </c>
      <c r="G125" s="62">
        <f t="shared" si="6"/>
        <v>298.39999999999998</v>
      </c>
      <c r="H125" s="62">
        <f t="shared" si="7"/>
        <v>144.22426292895116</v>
      </c>
    </row>
    <row r="126" spans="2:8">
      <c r="B126" s="8">
        <v>44197</v>
      </c>
      <c r="C126" s="63">
        <v>216.3</v>
      </c>
      <c r="D126" s="10">
        <f t="shared" si="4"/>
        <v>112.36363636363636</v>
      </c>
      <c r="F126" s="73"/>
    </row>
    <row r="127" spans="2:8">
      <c r="B127" s="8">
        <v>44228</v>
      </c>
      <c r="C127" s="63">
        <v>218.9</v>
      </c>
      <c r="D127" s="10">
        <f t="shared" si="4"/>
        <v>113.71428571428571</v>
      </c>
      <c r="F127" s="73"/>
    </row>
    <row r="128" spans="2:8">
      <c r="B128" s="8">
        <v>44256</v>
      </c>
      <c r="C128" s="63">
        <v>221.4</v>
      </c>
      <c r="D128" s="10">
        <f t="shared" si="4"/>
        <v>115.01298701298701</v>
      </c>
      <c r="F128" s="73"/>
    </row>
    <row r="129" spans="2:6">
      <c r="B129" s="8">
        <v>44287</v>
      </c>
      <c r="C129" s="63">
        <v>221.7</v>
      </c>
      <c r="D129" s="10">
        <f t="shared" si="4"/>
        <v>115.16883116883118</v>
      </c>
      <c r="F129" s="73"/>
    </row>
    <row r="130" spans="2:6">
      <c r="B130" s="8">
        <v>44317</v>
      </c>
      <c r="C130" s="63">
        <v>222</v>
      </c>
      <c r="D130" s="10">
        <f t="shared" si="4"/>
        <v>115.32467532467533</v>
      </c>
      <c r="F130" s="73"/>
    </row>
    <row r="131" spans="2:6">
      <c r="B131" s="8">
        <v>44348</v>
      </c>
      <c r="C131" s="63">
        <v>222.1</v>
      </c>
      <c r="D131" s="10">
        <f t="shared" si="4"/>
        <v>115.37662337662337</v>
      </c>
      <c r="F131" s="73"/>
    </row>
    <row r="132" spans="2:6">
      <c r="B132" s="8">
        <v>44378</v>
      </c>
      <c r="C132" s="63">
        <v>224.77799999999999</v>
      </c>
      <c r="D132" s="10">
        <f t="shared" si="4"/>
        <v>116.7677922077922</v>
      </c>
      <c r="F132" s="73"/>
    </row>
    <row r="133" spans="2:6">
      <c r="B133" s="8">
        <v>44409</v>
      </c>
      <c r="C133" s="63">
        <v>223.91200000000001</v>
      </c>
      <c r="D133" s="10">
        <f t="shared" si="4"/>
        <v>116.31792207792208</v>
      </c>
      <c r="F133" s="73"/>
    </row>
    <row r="134" spans="2:6">
      <c r="B134" s="8">
        <v>44440</v>
      </c>
      <c r="C134" s="63">
        <v>229.68899999999999</v>
      </c>
      <c r="D134" s="10">
        <f t="shared" si="4"/>
        <v>119.31896103896102</v>
      </c>
      <c r="F134" s="73"/>
    </row>
    <row r="135" spans="2:6">
      <c r="B135" s="8">
        <v>44470</v>
      </c>
      <c r="C135" s="63">
        <v>231.77699999999999</v>
      </c>
      <c r="D135" s="10">
        <f t="shared" ref="D135:D173" si="8">100*C135/$C$6</f>
        <v>120.40363636363635</v>
      </c>
    </row>
    <row r="136" spans="2:6">
      <c r="B136" s="8">
        <v>44501</v>
      </c>
      <c r="C136" s="63">
        <v>237.036</v>
      </c>
      <c r="D136" s="10">
        <f t="shared" si="8"/>
        <v>123.1355844155844</v>
      </c>
    </row>
    <row r="137" spans="2:6">
      <c r="B137" s="8">
        <v>44531</v>
      </c>
      <c r="C137" s="63">
        <v>237.29599999999999</v>
      </c>
      <c r="D137" s="10">
        <f t="shared" si="8"/>
        <v>123.27064935064935</v>
      </c>
    </row>
    <row r="138" spans="2:6">
      <c r="B138" s="8">
        <v>44562</v>
      </c>
      <c r="C138" s="63">
        <v>248.52199999999999</v>
      </c>
      <c r="D138" s="10">
        <f t="shared" si="8"/>
        <v>129.10233766233767</v>
      </c>
    </row>
    <row r="139" spans="2:6">
      <c r="B139" s="8">
        <v>44593</v>
      </c>
      <c r="C139" s="63">
        <v>255.10599999999999</v>
      </c>
      <c r="D139" s="10">
        <f t="shared" si="8"/>
        <v>132.5225974025974</v>
      </c>
    </row>
    <row r="140" spans="2:6">
      <c r="B140" s="8">
        <v>44621</v>
      </c>
      <c r="C140" s="63">
        <v>256.45999999999998</v>
      </c>
      <c r="D140" s="10">
        <f t="shared" si="8"/>
        <v>133.22597402597401</v>
      </c>
    </row>
    <row r="141" spans="2:6">
      <c r="B141" s="8">
        <v>44652</v>
      </c>
      <c r="C141" s="63">
        <v>257.93099999999998</v>
      </c>
      <c r="D141" s="10">
        <f t="shared" si="8"/>
        <v>133.99012987012986</v>
      </c>
    </row>
    <row r="142" spans="2:6">
      <c r="B142" s="8">
        <v>44682</v>
      </c>
      <c r="C142" s="63">
        <v>259.464</v>
      </c>
      <c r="D142" s="10">
        <f t="shared" si="8"/>
        <v>134.78649350649351</v>
      </c>
    </row>
    <row r="143" spans="2:6">
      <c r="B143" s="8">
        <v>44713</v>
      </c>
      <c r="C143" s="63">
        <v>261.67399999999998</v>
      </c>
      <c r="D143" s="10">
        <f t="shared" si="8"/>
        <v>135.93454545454546</v>
      </c>
    </row>
    <row r="144" spans="2:6">
      <c r="B144" s="8">
        <v>44743</v>
      </c>
      <c r="C144" s="63">
        <v>264.572</v>
      </c>
      <c r="D144" s="10">
        <f t="shared" si="8"/>
        <v>137.44</v>
      </c>
    </row>
    <row r="145" spans="2:4">
      <c r="B145" s="8">
        <v>44774</v>
      </c>
      <c r="C145" s="63">
        <v>265.98200000000003</v>
      </c>
      <c r="D145" s="10">
        <f t="shared" si="8"/>
        <v>138.17246753246755</v>
      </c>
    </row>
    <row r="146" spans="2:4">
      <c r="B146" s="8">
        <v>44805</v>
      </c>
      <c r="C146" s="63">
        <v>271.166</v>
      </c>
      <c r="D146" s="10">
        <f t="shared" si="8"/>
        <v>140.86545454545453</v>
      </c>
    </row>
    <row r="147" spans="2:4">
      <c r="B147" s="8">
        <v>44835</v>
      </c>
      <c r="C147" s="63">
        <v>271.738</v>
      </c>
      <c r="D147" s="10">
        <f t="shared" si="8"/>
        <v>141.16259740259738</v>
      </c>
    </row>
    <row r="148" spans="2:4">
      <c r="B148" s="8">
        <v>44866</v>
      </c>
      <c r="C148" s="63">
        <v>271.73899999999998</v>
      </c>
      <c r="D148" s="10">
        <f t="shared" si="8"/>
        <v>141.16311688311688</v>
      </c>
    </row>
    <row r="149" spans="2:4">
      <c r="B149" s="8">
        <v>44896</v>
      </c>
      <c r="C149" s="63">
        <v>272.11799999999999</v>
      </c>
      <c r="D149" s="10">
        <f t="shared" si="8"/>
        <v>141.35999999999999</v>
      </c>
    </row>
    <row r="150" spans="2:4">
      <c r="B150" s="8">
        <v>44927</v>
      </c>
      <c r="C150" s="63">
        <v>274.108</v>
      </c>
      <c r="D150" s="10">
        <f t="shared" si="8"/>
        <v>142.39376623376623</v>
      </c>
    </row>
    <row r="151" spans="2:4">
      <c r="B151" s="8">
        <v>44958</v>
      </c>
      <c r="C151" s="63">
        <v>277.50400000000002</v>
      </c>
      <c r="D151" s="10">
        <f t="shared" si="8"/>
        <v>144.15792207792208</v>
      </c>
    </row>
    <row r="152" spans="2:4">
      <c r="B152" s="8">
        <v>44986</v>
      </c>
      <c r="C152" s="63">
        <v>277.50799999999998</v>
      </c>
      <c r="D152" s="10">
        <f t="shared" si="8"/>
        <v>144.16</v>
      </c>
    </row>
    <row r="153" spans="2:4">
      <c r="B153" s="8">
        <v>45017</v>
      </c>
      <c r="C153" s="63">
        <v>278.971</v>
      </c>
      <c r="D153" s="10">
        <f t="shared" si="8"/>
        <v>144.91999999999999</v>
      </c>
    </row>
    <row r="154" spans="2:4">
      <c r="B154" s="8">
        <v>45047</v>
      </c>
      <c r="C154" s="63">
        <v>279.02800000000002</v>
      </c>
      <c r="D154" s="10">
        <f t="shared" si="8"/>
        <v>144.9496103896104</v>
      </c>
    </row>
    <row r="155" spans="2:4">
      <c r="B155" s="8">
        <v>45078</v>
      </c>
      <c r="C155" s="63">
        <v>279.09899999999999</v>
      </c>
      <c r="D155" s="10">
        <f t="shared" si="8"/>
        <v>144.9864935064935</v>
      </c>
    </row>
    <row r="156" spans="2:4">
      <c r="B156" s="8">
        <v>45108</v>
      </c>
      <c r="C156" s="63">
        <v>282.46300000000002</v>
      </c>
      <c r="D156" s="10">
        <f t="shared" si="8"/>
        <v>146.734025974026</v>
      </c>
    </row>
    <row r="157" spans="2:4">
      <c r="B157" s="8">
        <v>45139</v>
      </c>
      <c r="C157" s="63">
        <v>285.10000000000002</v>
      </c>
      <c r="D157" s="10">
        <f t="shared" si="8"/>
        <v>148.10389610389612</v>
      </c>
    </row>
    <row r="158" spans="2:4">
      <c r="B158" s="8">
        <v>45170</v>
      </c>
      <c r="C158" s="63">
        <v>285.28899999999999</v>
      </c>
      <c r="D158" s="10">
        <f t="shared" si="8"/>
        <v>148.2020779220779</v>
      </c>
    </row>
    <row r="159" spans="2:4">
      <c r="B159" s="8">
        <v>45200</v>
      </c>
      <c r="C159" s="63">
        <v>285.55200000000002</v>
      </c>
      <c r="D159" s="10">
        <f t="shared" si="8"/>
        <v>148.3387012987013</v>
      </c>
    </row>
    <row r="160" spans="2:4">
      <c r="B160" s="8">
        <v>45231</v>
      </c>
      <c r="C160" s="63">
        <v>284.88499999999999</v>
      </c>
      <c r="D160" s="10">
        <f t="shared" si="8"/>
        <v>147.99220779220778</v>
      </c>
    </row>
    <row r="161" spans="2:4">
      <c r="B161" s="8">
        <v>45261</v>
      </c>
      <c r="C161" s="63">
        <v>284.91000000000003</v>
      </c>
      <c r="D161" s="10">
        <f t="shared" si="8"/>
        <v>148.00519480519483</v>
      </c>
    </row>
    <row r="162" spans="2:4">
      <c r="B162" s="8">
        <v>45292</v>
      </c>
      <c r="C162" s="63">
        <v>286.07</v>
      </c>
      <c r="D162" s="10">
        <f t="shared" si="8"/>
        <v>148.60779220779222</v>
      </c>
    </row>
    <row r="163" spans="2:4">
      <c r="B163" s="8">
        <v>45323</v>
      </c>
      <c r="C163" s="63">
        <v>286.096</v>
      </c>
      <c r="D163" s="10">
        <f t="shared" si="8"/>
        <v>148.62129870129868</v>
      </c>
    </row>
    <row r="164" spans="2:4">
      <c r="B164" s="8">
        <v>45352</v>
      </c>
      <c r="C164" s="63">
        <v>289.66800000000001</v>
      </c>
      <c r="D164" s="10">
        <f t="shared" si="8"/>
        <v>150.4768831168831</v>
      </c>
    </row>
    <row r="165" spans="2:4">
      <c r="B165" s="8">
        <v>45383</v>
      </c>
      <c r="C165" s="63">
        <v>289.67700000000002</v>
      </c>
      <c r="D165" s="10">
        <f t="shared" si="8"/>
        <v>150.48155844155843</v>
      </c>
    </row>
    <row r="166" spans="2:4">
      <c r="B166" s="8">
        <v>45413</v>
      </c>
      <c r="C166" s="63">
        <v>289.745</v>
      </c>
      <c r="D166" s="10">
        <f t="shared" si="8"/>
        <v>150.51688311688312</v>
      </c>
    </row>
    <row r="167" spans="2:4">
      <c r="B167" s="8">
        <v>45444</v>
      </c>
      <c r="C167" s="63">
        <v>289.71699999999998</v>
      </c>
      <c r="D167" s="10">
        <f t="shared" si="8"/>
        <v>150.50233766233765</v>
      </c>
    </row>
    <row r="168" spans="2:4">
      <c r="B168" s="8">
        <v>45474</v>
      </c>
      <c r="C168" s="63">
        <v>290.90100000000001</v>
      </c>
      <c r="D168" s="10">
        <f t="shared" si="8"/>
        <v>151.11740259740262</v>
      </c>
    </row>
    <row r="169" spans="2:4">
      <c r="B169" s="8">
        <v>45505</v>
      </c>
      <c r="C169" s="63">
        <v>295.37400000000002</v>
      </c>
      <c r="D169" s="10">
        <f t="shared" si="8"/>
        <v>153.44103896103897</v>
      </c>
    </row>
    <row r="170" spans="2:4">
      <c r="B170" s="8">
        <v>45536</v>
      </c>
      <c r="C170" s="63">
        <v>294.04399999999998</v>
      </c>
      <c r="D170" s="10">
        <f t="shared" si="8"/>
        <v>152.75012987012985</v>
      </c>
    </row>
    <row r="171" spans="2:4">
      <c r="B171" s="8">
        <v>45566</v>
      </c>
      <c r="C171" s="63">
        <v>294.05900000000003</v>
      </c>
      <c r="D171" s="10">
        <f t="shared" si="8"/>
        <v>152.75792207792207</v>
      </c>
    </row>
    <row r="172" spans="2:4">
      <c r="B172" s="8">
        <v>45597</v>
      </c>
      <c r="C172" s="63">
        <v>298.36500000000001</v>
      </c>
      <c r="D172" s="10">
        <f t="shared" si="8"/>
        <v>154.9948051948052</v>
      </c>
    </row>
    <row r="173" spans="2:4">
      <c r="B173" s="8">
        <v>45627</v>
      </c>
      <c r="C173" s="63">
        <v>298.39999999999998</v>
      </c>
      <c r="D173" s="10">
        <f t="shared" si="8"/>
        <v>155.012987012987</v>
      </c>
    </row>
  </sheetData>
  <mergeCells count="1">
    <mergeCell ref="F3:H3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B3:H214"/>
  <sheetViews>
    <sheetView showGridLines="0" workbookViewId="0">
      <selection activeCell="H6" sqref="H6:H125"/>
    </sheetView>
  </sheetViews>
  <sheetFormatPr baseColWidth="10" defaultRowHeight="13.2"/>
  <cols>
    <col min="4" max="4" width="20" bestFit="1" customWidth="1"/>
    <col min="8" max="8" width="13.5546875" bestFit="1" customWidth="1"/>
  </cols>
  <sheetData>
    <row r="3" spans="2:8">
      <c r="F3" s="122" t="s">
        <v>20</v>
      </c>
      <c r="G3" s="122"/>
      <c r="H3" s="122"/>
    </row>
    <row r="5" spans="2:8">
      <c r="B5" s="6"/>
      <c r="C5" s="5" t="s">
        <v>1</v>
      </c>
      <c r="D5" s="14" t="s">
        <v>12</v>
      </c>
      <c r="F5" s="6"/>
      <c r="G5" s="74" t="s">
        <v>1</v>
      </c>
      <c r="H5" s="75" t="s">
        <v>12</v>
      </c>
    </row>
    <row r="6" spans="2:8">
      <c r="B6" s="8">
        <v>40544</v>
      </c>
      <c r="C6" s="56">
        <v>194.4</v>
      </c>
      <c r="D6" s="7">
        <f>100*C6/$C$6</f>
        <v>100</v>
      </c>
      <c r="F6" s="76">
        <f>+B54</f>
        <v>42005</v>
      </c>
      <c r="G6" s="62">
        <f>+C54</f>
        <v>199.5</v>
      </c>
      <c r="H6" s="62">
        <f>+G6/$G$6*100</f>
        <v>100</v>
      </c>
    </row>
    <row r="7" spans="2:8">
      <c r="B7" s="8">
        <v>40575</v>
      </c>
      <c r="C7" s="56">
        <v>195.4</v>
      </c>
      <c r="D7" s="7">
        <f t="shared" ref="D7:D70" si="0">100*C7/$C$6</f>
        <v>100.51440329218107</v>
      </c>
      <c r="F7" s="76">
        <f t="shared" ref="F7:F70" si="1">+B55</f>
        <v>42036</v>
      </c>
      <c r="G7" s="62">
        <f t="shared" ref="G7:G70" si="2">+C55</f>
        <v>199.9</v>
      </c>
      <c r="H7" s="62">
        <f t="shared" ref="H7:H70" si="3">+G7/$G$6*100</f>
        <v>100.20050125313284</v>
      </c>
    </row>
    <row r="8" spans="2:8">
      <c r="B8" s="8">
        <v>40603</v>
      </c>
      <c r="C8" s="56">
        <v>198.3</v>
      </c>
      <c r="D8" s="7">
        <f t="shared" si="0"/>
        <v>102.00617283950616</v>
      </c>
      <c r="F8" s="76">
        <f t="shared" si="1"/>
        <v>42064</v>
      </c>
      <c r="G8" s="62">
        <f t="shared" si="2"/>
        <v>199.9</v>
      </c>
      <c r="H8" s="62">
        <f t="shared" si="3"/>
        <v>100.20050125313284</v>
      </c>
    </row>
    <row r="9" spans="2:8">
      <c r="B9" s="8">
        <v>40634</v>
      </c>
      <c r="C9" s="56">
        <v>198.8</v>
      </c>
      <c r="D9" s="7">
        <f t="shared" si="0"/>
        <v>102.2633744855967</v>
      </c>
      <c r="F9" s="76">
        <f t="shared" si="1"/>
        <v>42095</v>
      </c>
      <c r="G9" s="62">
        <f t="shared" si="2"/>
        <v>199.9</v>
      </c>
      <c r="H9" s="62">
        <f t="shared" si="3"/>
        <v>100.20050125313284</v>
      </c>
    </row>
    <row r="10" spans="2:8">
      <c r="B10" s="8">
        <v>40664</v>
      </c>
      <c r="C10" s="56">
        <v>198.5</v>
      </c>
      <c r="D10" s="7">
        <f t="shared" si="0"/>
        <v>102.10905349794238</v>
      </c>
      <c r="F10" s="76">
        <f t="shared" si="1"/>
        <v>42125</v>
      </c>
      <c r="G10" s="62">
        <f t="shared" si="2"/>
        <v>199.9</v>
      </c>
      <c r="H10" s="62">
        <f t="shared" si="3"/>
        <v>100.20050125313284</v>
      </c>
    </row>
    <row r="11" spans="2:8">
      <c r="B11" s="8">
        <v>40695</v>
      </c>
      <c r="C11" s="56">
        <v>199.3</v>
      </c>
      <c r="D11" s="7">
        <f t="shared" si="0"/>
        <v>102.52057613168724</v>
      </c>
      <c r="F11" s="76">
        <f t="shared" si="1"/>
        <v>42156</v>
      </c>
      <c r="G11" s="62">
        <f t="shared" si="2"/>
        <v>200.1</v>
      </c>
      <c r="H11" s="62">
        <f t="shared" si="3"/>
        <v>100.30075187969925</v>
      </c>
    </row>
    <row r="12" spans="2:8">
      <c r="B12" s="8">
        <v>40725</v>
      </c>
      <c r="C12" s="56">
        <v>200</v>
      </c>
      <c r="D12" s="7">
        <f t="shared" si="0"/>
        <v>102.88065843621399</v>
      </c>
      <c r="F12" s="76">
        <f t="shared" si="1"/>
        <v>42186</v>
      </c>
      <c r="G12" s="62">
        <f t="shared" si="2"/>
        <v>198</v>
      </c>
      <c r="H12" s="62">
        <f t="shared" si="3"/>
        <v>99.248120300751879</v>
      </c>
    </row>
    <row r="13" spans="2:8">
      <c r="B13" s="8">
        <v>40756</v>
      </c>
      <c r="C13" s="56">
        <v>199.5</v>
      </c>
      <c r="D13" s="7">
        <f t="shared" si="0"/>
        <v>102.62345679012346</v>
      </c>
      <c r="F13" s="76">
        <f t="shared" si="1"/>
        <v>42217</v>
      </c>
      <c r="G13" s="62">
        <f t="shared" si="2"/>
        <v>198.4</v>
      </c>
      <c r="H13" s="62">
        <f t="shared" si="3"/>
        <v>99.44862155388472</v>
      </c>
    </row>
    <row r="14" spans="2:8">
      <c r="B14" s="8">
        <v>40787</v>
      </c>
      <c r="C14" s="56">
        <v>199.2</v>
      </c>
      <c r="D14" s="7">
        <f t="shared" si="0"/>
        <v>102.46913580246914</v>
      </c>
      <c r="F14" s="76">
        <f t="shared" si="1"/>
        <v>42248</v>
      </c>
      <c r="G14" s="62">
        <f t="shared" si="2"/>
        <v>199.2</v>
      </c>
      <c r="H14" s="62">
        <f t="shared" si="3"/>
        <v>99.849624060150362</v>
      </c>
    </row>
    <row r="15" spans="2:8">
      <c r="B15" s="8">
        <v>40817</v>
      </c>
      <c r="C15" s="56">
        <v>198.2</v>
      </c>
      <c r="D15" s="7">
        <f t="shared" si="0"/>
        <v>101.95473251028807</v>
      </c>
      <c r="F15" s="76">
        <f t="shared" si="1"/>
        <v>42278</v>
      </c>
      <c r="G15" s="62">
        <f t="shared" si="2"/>
        <v>198.7</v>
      </c>
      <c r="H15" s="62">
        <f t="shared" si="3"/>
        <v>99.598997493734331</v>
      </c>
    </row>
    <row r="16" spans="2:8">
      <c r="B16" s="8">
        <v>40848</v>
      </c>
      <c r="C16" s="56">
        <v>198.6</v>
      </c>
      <c r="D16" s="7">
        <f t="shared" si="0"/>
        <v>102.16049382716049</v>
      </c>
      <c r="F16" s="76">
        <f t="shared" si="1"/>
        <v>42309</v>
      </c>
      <c r="G16" s="62">
        <f t="shared" si="2"/>
        <v>198.9</v>
      </c>
      <c r="H16" s="62">
        <f t="shared" si="3"/>
        <v>99.699248120300751</v>
      </c>
    </row>
    <row r="17" spans="2:8">
      <c r="B17" s="8">
        <v>40878</v>
      </c>
      <c r="C17" s="56">
        <v>197.8</v>
      </c>
      <c r="D17" s="7">
        <f t="shared" si="0"/>
        <v>101.74897119341564</v>
      </c>
      <c r="F17" s="76">
        <f t="shared" si="1"/>
        <v>42339</v>
      </c>
      <c r="G17" s="62">
        <f t="shared" si="2"/>
        <v>199.5</v>
      </c>
      <c r="H17" s="62">
        <f t="shared" si="3"/>
        <v>100</v>
      </c>
    </row>
    <row r="18" spans="2:8">
      <c r="B18" s="8">
        <v>40909</v>
      </c>
      <c r="C18" s="56">
        <v>197.8</v>
      </c>
      <c r="D18" s="7">
        <f t="shared" si="0"/>
        <v>101.74897119341564</v>
      </c>
      <c r="F18" s="76">
        <f t="shared" si="1"/>
        <v>42370</v>
      </c>
      <c r="G18" s="62">
        <f t="shared" si="2"/>
        <v>199.9</v>
      </c>
      <c r="H18" s="62">
        <f t="shared" si="3"/>
        <v>100.20050125313284</v>
      </c>
    </row>
    <row r="19" spans="2:8">
      <c r="B19" s="8">
        <v>40940</v>
      </c>
      <c r="C19" s="56">
        <v>199.2</v>
      </c>
      <c r="D19" s="7">
        <f t="shared" si="0"/>
        <v>102.46913580246914</v>
      </c>
      <c r="F19" s="76">
        <f t="shared" si="1"/>
        <v>42401</v>
      </c>
      <c r="G19" s="62">
        <f t="shared" si="2"/>
        <v>198.7</v>
      </c>
      <c r="H19" s="62">
        <f t="shared" si="3"/>
        <v>99.598997493734331</v>
      </c>
    </row>
    <row r="20" spans="2:8">
      <c r="B20" s="8">
        <v>40969</v>
      </c>
      <c r="C20" s="56">
        <v>198.4</v>
      </c>
      <c r="D20" s="7">
        <f t="shared" si="0"/>
        <v>102.05761316872427</v>
      </c>
      <c r="F20" s="76">
        <f t="shared" si="1"/>
        <v>42430</v>
      </c>
      <c r="G20" s="62">
        <f t="shared" si="2"/>
        <v>198.9</v>
      </c>
      <c r="H20" s="62">
        <f t="shared" si="3"/>
        <v>99.699248120300751</v>
      </c>
    </row>
    <row r="21" spans="2:8">
      <c r="B21" s="8">
        <v>41000</v>
      </c>
      <c r="C21" s="56">
        <v>199.1</v>
      </c>
      <c r="D21" s="7">
        <f t="shared" si="0"/>
        <v>102.41769547325103</v>
      </c>
      <c r="F21" s="76">
        <f t="shared" si="1"/>
        <v>42461</v>
      </c>
      <c r="G21" s="62">
        <f t="shared" si="2"/>
        <v>198.5</v>
      </c>
      <c r="H21" s="62">
        <f t="shared" si="3"/>
        <v>99.498746867167924</v>
      </c>
    </row>
    <row r="22" spans="2:8">
      <c r="B22" s="8">
        <v>41030</v>
      </c>
      <c r="C22" s="56">
        <v>199.1</v>
      </c>
      <c r="D22" s="7">
        <f t="shared" si="0"/>
        <v>102.41769547325103</v>
      </c>
      <c r="F22" s="76">
        <f t="shared" si="1"/>
        <v>42491</v>
      </c>
      <c r="G22" s="62">
        <f t="shared" si="2"/>
        <v>199.2</v>
      </c>
      <c r="H22" s="62">
        <f t="shared" si="3"/>
        <v>99.849624060150362</v>
      </c>
    </row>
    <row r="23" spans="2:8">
      <c r="B23" s="8">
        <v>41061</v>
      </c>
      <c r="C23" s="56">
        <v>198.6</v>
      </c>
      <c r="D23" s="7">
        <f t="shared" si="0"/>
        <v>102.16049382716049</v>
      </c>
      <c r="F23" s="76">
        <f t="shared" si="1"/>
        <v>42522</v>
      </c>
      <c r="G23" s="62">
        <f t="shared" si="2"/>
        <v>199.1</v>
      </c>
      <c r="H23" s="62">
        <f t="shared" si="3"/>
        <v>99.799498746867172</v>
      </c>
    </row>
    <row r="24" spans="2:8">
      <c r="B24" s="8">
        <v>41091</v>
      </c>
      <c r="C24" s="56">
        <v>199</v>
      </c>
      <c r="D24" s="7">
        <f t="shared" si="0"/>
        <v>102.36625514403292</v>
      </c>
      <c r="F24" s="76">
        <f t="shared" si="1"/>
        <v>42552</v>
      </c>
      <c r="G24" s="62">
        <f t="shared" si="2"/>
        <v>199.8</v>
      </c>
      <c r="H24" s="62">
        <f t="shared" si="3"/>
        <v>100.15037593984964</v>
      </c>
    </row>
    <row r="25" spans="2:8">
      <c r="B25" s="8">
        <v>41122</v>
      </c>
      <c r="C25" s="56">
        <v>199.1</v>
      </c>
      <c r="D25" s="7">
        <f t="shared" si="0"/>
        <v>102.41769547325103</v>
      </c>
      <c r="F25" s="76">
        <f t="shared" si="1"/>
        <v>42583</v>
      </c>
      <c r="G25" s="62">
        <f t="shared" si="2"/>
        <v>201</v>
      </c>
      <c r="H25" s="62">
        <f t="shared" si="3"/>
        <v>100.75187969924812</v>
      </c>
    </row>
    <row r="26" spans="2:8">
      <c r="B26" s="8">
        <v>41153</v>
      </c>
      <c r="C26" s="56">
        <v>199.2</v>
      </c>
      <c r="D26" s="7">
        <f t="shared" si="0"/>
        <v>102.46913580246914</v>
      </c>
      <c r="F26" s="76">
        <f t="shared" si="1"/>
        <v>42614</v>
      </c>
      <c r="G26" s="62">
        <f t="shared" si="2"/>
        <v>200.3</v>
      </c>
      <c r="H26" s="62">
        <f t="shared" si="3"/>
        <v>100.40100250626567</v>
      </c>
    </row>
    <row r="27" spans="2:8">
      <c r="B27" s="8">
        <v>41183</v>
      </c>
      <c r="C27" s="56">
        <v>199.2</v>
      </c>
      <c r="D27" s="7">
        <f t="shared" si="0"/>
        <v>102.46913580246914</v>
      </c>
      <c r="F27" s="76">
        <f t="shared" si="1"/>
        <v>42644</v>
      </c>
      <c r="G27" s="62">
        <f t="shared" si="2"/>
        <v>200.6</v>
      </c>
      <c r="H27" s="62">
        <f t="shared" si="3"/>
        <v>100.55137844611528</v>
      </c>
    </row>
    <row r="28" spans="2:8">
      <c r="B28" s="8">
        <v>41214</v>
      </c>
      <c r="C28" s="56">
        <v>199.3</v>
      </c>
      <c r="D28" s="7">
        <f t="shared" si="0"/>
        <v>102.52057613168724</v>
      </c>
      <c r="F28" s="76">
        <f t="shared" si="1"/>
        <v>42675</v>
      </c>
      <c r="G28" s="62">
        <f t="shared" si="2"/>
        <v>199.4</v>
      </c>
      <c r="H28" s="62">
        <f t="shared" si="3"/>
        <v>99.949874686716797</v>
      </c>
    </row>
    <row r="29" spans="2:8">
      <c r="B29" s="8">
        <v>41244</v>
      </c>
      <c r="C29" s="56">
        <v>199.3</v>
      </c>
      <c r="D29" s="7">
        <f t="shared" si="0"/>
        <v>102.52057613168724</v>
      </c>
      <c r="F29" s="76">
        <f t="shared" si="1"/>
        <v>42705</v>
      </c>
      <c r="G29" s="62">
        <f t="shared" si="2"/>
        <v>199.6</v>
      </c>
      <c r="H29" s="62">
        <f t="shared" si="3"/>
        <v>100.05012531328322</v>
      </c>
    </row>
    <row r="30" spans="2:8">
      <c r="B30" s="8">
        <v>41275</v>
      </c>
      <c r="C30" s="56">
        <v>201.2</v>
      </c>
      <c r="D30" s="7">
        <f t="shared" si="0"/>
        <v>103.49794238683127</v>
      </c>
      <c r="F30" s="76">
        <f t="shared" si="1"/>
        <v>42736</v>
      </c>
      <c r="G30" s="62">
        <f t="shared" si="2"/>
        <v>198.9</v>
      </c>
      <c r="H30" s="62">
        <f t="shared" si="3"/>
        <v>99.699248120300751</v>
      </c>
    </row>
    <row r="31" spans="2:8">
      <c r="B31" s="8">
        <v>41306</v>
      </c>
      <c r="C31" s="56">
        <v>201.2</v>
      </c>
      <c r="D31" s="7">
        <f t="shared" si="0"/>
        <v>103.49794238683127</v>
      </c>
      <c r="F31" s="76">
        <f t="shared" si="1"/>
        <v>42767</v>
      </c>
      <c r="G31" s="62">
        <f t="shared" si="2"/>
        <v>199</v>
      </c>
      <c r="H31" s="62">
        <f t="shared" si="3"/>
        <v>99.749373433583955</v>
      </c>
    </row>
    <row r="32" spans="2:8">
      <c r="B32" s="8">
        <v>41334</v>
      </c>
      <c r="C32" s="56">
        <v>201.2</v>
      </c>
      <c r="D32" s="7">
        <f t="shared" si="0"/>
        <v>103.49794238683127</v>
      </c>
      <c r="F32" s="76">
        <f t="shared" si="1"/>
        <v>42795</v>
      </c>
      <c r="G32" s="62">
        <f t="shared" si="2"/>
        <v>200.7</v>
      </c>
      <c r="H32" s="62">
        <f t="shared" si="3"/>
        <v>100.6015037593985</v>
      </c>
    </row>
    <row r="33" spans="2:8">
      <c r="B33" s="8">
        <v>41365</v>
      </c>
      <c r="C33" s="56">
        <v>201.2</v>
      </c>
      <c r="D33" s="7">
        <f t="shared" si="0"/>
        <v>103.49794238683127</v>
      </c>
      <c r="F33" s="76">
        <f t="shared" si="1"/>
        <v>42826</v>
      </c>
      <c r="G33" s="62">
        <f t="shared" si="2"/>
        <v>200.5</v>
      </c>
      <c r="H33" s="62">
        <f t="shared" si="3"/>
        <v>100.50125313283209</v>
      </c>
    </row>
    <row r="34" spans="2:8">
      <c r="B34" s="8">
        <v>41395</v>
      </c>
      <c r="C34" s="56">
        <v>201.2</v>
      </c>
      <c r="D34" s="7">
        <f t="shared" si="0"/>
        <v>103.49794238683127</v>
      </c>
      <c r="F34" s="76">
        <f t="shared" si="1"/>
        <v>42856</v>
      </c>
      <c r="G34" s="62">
        <f t="shared" si="2"/>
        <v>200.3</v>
      </c>
      <c r="H34" s="62">
        <f t="shared" si="3"/>
        <v>100.40100250626567</v>
      </c>
    </row>
    <row r="35" spans="2:8">
      <c r="B35" s="8">
        <v>41426</v>
      </c>
      <c r="C35" s="56">
        <v>201.2</v>
      </c>
      <c r="D35" s="7">
        <f t="shared" si="0"/>
        <v>103.49794238683127</v>
      </c>
      <c r="F35" s="76">
        <f t="shared" si="1"/>
        <v>42887</v>
      </c>
      <c r="G35" s="62">
        <f t="shared" si="2"/>
        <v>200.4</v>
      </c>
      <c r="H35" s="62">
        <f t="shared" si="3"/>
        <v>100.45112781954887</v>
      </c>
    </row>
    <row r="36" spans="2:8">
      <c r="B36" s="8">
        <v>41456</v>
      </c>
      <c r="C36" s="56">
        <v>201.2</v>
      </c>
      <c r="D36" s="7">
        <f t="shared" si="0"/>
        <v>103.49794238683127</v>
      </c>
      <c r="F36" s="76">
        <f t="shared" si="1"/>
        <v>42917</v>
      </c>
      <c r="G36" s="62">
        <f t="shared" si="2"/>
        <v>200.3</v>
      </c>
      <c r="H36" s="62">
        <f t="shared" si="3"/>
        <v>100.40100250626567</v>
      </c>
    </row>
    <row r="37" spans="2:8">
      <c r="B37" s="8">
        <v>41487</v>
      </c>
      <c r="C37" s="56">
        <v>201.1</v>
      </c>
      <c r="D37" s="7">
        <f t="shared" si="0"/>
        <v>103.44650205761316</v>
      </c>
      <c r="F37" s="76">
        <f t="shared" si="1"/>
        <v>42948</v>
      </c>
      <c r="G37" s="62">
        <f t="shared" si="2"/>
        <v>200.3</v>
      </c>
      <c r="H37" s="62">
        <f t="shared" si="3"/>
        <v>100.40100250626567</v>
      </c>
    </row>
    <row r="38" spans="2:8">
      <c r="B38" s="8">
        <v>41518</v>
      </c>
      <c r="C38" s="56">
        <v>201.1</v>
      </c>
      <c r="D38" s="7">
        <f t="shared" si="0"/>
        <v>103.44650205761316</v>
      </c>
      <c r="F38" s="76">
        <f t="shared" si="1"/>
        <v>42979</v>
      </c>
      <c r="G38" s="62">
        <f t="shared" si="2"/>
        <v>201.2</v>
      </c>
      <c r="H38" s="62">
        <f t="shared" si="3"/>
        <v>100.85213032581453</v>
      </c>
    </row>
    <row r="39" spans="2:8">
      <c r="B39" s="8">
        <v>41548</v>
      </c>
      <c r="C39" s="56">
        <v>201.4</v>
      </c>
      <c r="D39" s="7">
        <f t="shared" si="0"/>
        <v>103.60082304526749</v>
      </c>
      <c r="F39" s="76">
        <f t="shared" si="1"/>
        <v>43009</v>
      </c>
      <c r="G39" s="62">
        <f t="shared" si="2"/>
        <v>200.4</v>
      </c>
      <c r="H39" s="62">
        <f t="shared" si="3"/>
        <v>100.45112781954887</v>
      </c>
    </row>
    <row r="40" spans="2:8">
      <c r="B40" s="8">
        <v>41579</v>
      </c>
      <c r="C40" s="56">
        <v>203.1</v>
      </c>
      <c r="D40" s="7">
        <f t="shared" si="0"/>
        <v>104.4753086419753</v>
      </c>
      <c r="F40" s="76">
        <f t="shared" si="1"/>
        <v>43040</v>
      </c>
      <c r="G40" s="62">
        <f t="shared" si="2"/>
        <v>201.4</v>
      </c>
      <c r="H40" s="62">
        <f t="shared" si="3"/>
        <v>100.95238095238095</v>
      </c>
    </row>
    <row r="41" spans="2:8">
      <c r="B41" s="8">
        <v>41609</v>
      </c>
      <c r="C41" s="56">
        <v>203.1</v>
      </c>
      <c r="D41" s="7">
        <f t="shared" si="0"/>
        <v>104.4753086419753</v>
      </c>
      <c r="F41" s="76">
        <f t="shared" si="1"/>
        <v>43070</v>
      </c>
      <c r="G41" s="62">
        <f t="shared" si="2"/>
        <v>201.7</v>
      </c>
      <c r="H41" s="62">
        <f t="shared" si="3"/>
        <v>101.10275689223056</v>
      </c>
    </row>
    <row r="42" spans="2:8">
      <c r="B42" s="8">
        <v>41640</v>
      </c>
      <c r="C42" s="56">
        <v>203.5</v>
      </c>
      <c r="D42" s="7">
        <f t="shared" si="0"/>
        <v>104.68106995884773</v>
      </c>
      <c r="F42" s="76">
        <f t="shared" si="1"/>
        <v>43101</v>
      </c>
      <c r="G42" s="62">
        <f t="shared" si="2"/>
        <v>202.5</v>
      </c>
      <c r="H42" s="62">
        <f t="shared" si="3"/>
        <v>101.50375939849626</v>
      </c>
    </row>
    <row r="43" spans="2:8">
      <c r="B43" s="8">
        <v>41671</v>
      </c>
      <c r="C43" s="56">
        <v>203.7</v>
      </c>
      <c r="D43" s="7">
        <f t="shared" si="0"/>
        <v>104.78395061728395</v>
      </c>
      <c r="F43" s="76">
        <f t="shared" si="1"/>
        <v>43132</v>
      </c>
      <c r="G43" s="62">
        <f t="shared" si="2"/>
        <v>203</v>
      </c>
      <c r="H43" s="62">
        <f t="shared" si="3"/>
        <v>101.75438596491229</v>
      </c>
    </row>
    <row r="44" spans="2:8">
      <c r="B44" s="8">
        <v>41699</v>
      </c>
      <c r="C44" s="56">
        <v>200.1</v>
      </c>
      <c r="D44" s="7">
        <f t="shared" si="0"/>
        <v>102.9320987654321</v>
      </c>
      <c r="F44" s="76">
        <f t="shared" si="1"/>
        <v>43160</v>
      </c>
      <c r="G44" s="62">
        <f t="shared" si="2"/>
        <v>204.5</v>
      </c>
      <c r="H44" s="62">
        <f t="shared" si="3"/>
        <v>102.50626566416041</v>
      </c>
    </row>
    <row r="45" spans="2:8">
      <c r="B45" s="8">
        <v>41730</v>
      </c>
      <c r="C45" s="56">
        <v>200.7</v>
      </c>
      <c r="D45" s="7">
        <f t="shared" si="0"/>
        <v>103.24074074074073</v>
      </c>
      <c r="F45" s="76">
        <f t="shared" si="1"/>
        <v>43191</v>
      </c>
      <c r="G45" s="62">
        <f t="shared" si="2"/>
        <v>204.7</v>
      </c>
      <c r="H45" s="62">
        <f t="shared" si="3"/>
        <v>102.60651629072682</v>
      </c>
    </row>
    <row r="46" spans="2:8">
      <c r="B46" s="8">
        <v>41760</v>
      </c>
      <c r="C46" s="56">
        <v>200</v>
      </c>
      <c r="D46" s="7">
        <f t="shared" si="0"/>
        <v>102.88065843621399</v>
      </c>
      <c r="F46" s="76">
        <f t="shared" si="1"/>
        <v>43221</v>
      </c>
      <c r="G46" s="62">
        <f t="shared" si="2"/>
        <v>204.4</v>
      </c>
      <c r="H46" s="62">
        <f t="shared" si="3"/>
        <v>102.45614035087721</v>
      </c>
    </row>
    <row r="47" spans="2:8">
      <c r="B47" s="8">
        <v>41791</v>
      </c>
      <c r="C47" s="56">
        <v>199.1</v>
      </c>
      <c r="D47" s="7">
        <f t="shared" si="0"/>
        <v>102.41769547325103</v>
      </c>
      <c r="F47" s="76">
        <f t="shared" si="1"/>
        <v>43252</v>
      </c>
      <c r="G47" s="62">
        <f t="shared" si="2"/>
        <v>204.8</v>
      </c>
      <c r="H47" s="62">
        <f t="shared" si="3"/>
        <v>102.65664160401002</v>
      </c>
    </row>
    <row r="48" spans="2:8">
      <c r="B48" s="8">
        <v>41821</v>
      </c>
      <c r="C48" s="56">
        <v>199.9</v>
      </c>
      <c r="D48" s="7">
        <f t="shared" si="0"/>
        <v>102.82921810699588</v>
      </c>
      <c r="F48" s="76">
        <f t="shared" si="1"/>
        <v>43282</v>
      </c>
      <c r="G48" s="62">
        <f t="shared" si="2"/>
        <v>205.1</v>
      </c>
      <c r="H48" s="62">
        <f t="shared" si="3"/>
        <v>102.80701754385963</v>
      </c>
    </row>
    <row r="49" spans="2:8">
      <c r="B49" s="8">
        <v>41852</v>
      </c>
      <c r="C49" s="56">
        <v>199.4</v>
      </c>
      <c r="D49" s="7">
        <f t="shared" si="0"/>
        <v>102.57201646090535</v>
      </c>
      <c r="F49" s="76">
        <f t="shared" si="1"/>
        <v>43313</v>
      </c>
      <c r="G49" s="62">
        <f t="shared" si="2"/>
        <v>205.1</v>
      </c>
      <c r="H49" s="62">
        <f t="shared" si="3"/>
        <v>102.80701754385963</v>
      </c>
    </row>
    <row r="50" spans="2:8">
      <c r="B50" s="8">
        <v>41883</v>
      </c>
      <c r="C50" s="56">
        <v>199.4</v>
      </c>
      <c r="D50" s="7">
        <f t="shared" si="0"/>
        <v>102.57201646090535</v>
      </c>
      <c r="F50" s="76">
        <f t="shared" si="1"/>
        <v>43344</v>
      </c>
      <c r="G50" s="62">
        <f t="shared" si="2"/>
        <v>205.9</v>
      </c>
      <c r="H50" s="62">
        <f t="shared" si="3"/>
        <v>103.20802005012533</v>
      </c>
    </row>
    <row r="51" spans="2:8">
      <c r="B51" s="8">
        <v>41913</v>
      </c>
      <c r="C51" s="56">
        <v>199.5</v>
      </c>
      <c r="D51" s="7">
        <f t="shared" si="0"/>
        <v>102.62345679012346</v>
      </c>
      <c r="F51" s="76">
        <f t="shared" si="1"/>
        <v>43374</v>
      </c>
      <c r="G51" s="62">
        <f t="shared" si="2"/>
        <v>205.3</v>
      </c>
      <c r="H51" s="62">
        <f t="shared" si="3"/>
        <v>102.90726817042608</v>
      </c>
    </row>
    <row r="52" spans="2:8">
      <c r="B52" s="8">
        <v>41944</v>
      </c>
      <c r="C52" s="56">
        <v>199.5</v>
      </c>
      <c r="D52" s="7">
        <f t="shared" si="0"/>
        <v>102.62345679012346</v>
      </c>
      <c r="F52" s="76">
        <f t="shared" si="1"/>
        <v>43405</v>
      </c>
      <c r="G52" s="62">
        <f t="shared" si="2"/>
        <v>205.6</v>
      </c>
      <c r="H52" s="62">
        <f t="shared" si="3"/>
        <v>103.05764411027569</v>
      </c>
    </row>
    <row r="53" spans="2:8">
      <c r="B53" s="8">
        <v>41974</v>
      </c>
      <c r="C53" s="56">
        <v>199.5</v>
      </c>
      <c r="D53" s="7">
        <f t="shared" si="0"/>
        <v>102.62345679012346</v>
      </c>
      <c r="F53" s="76">
        <f t="shared" si="1"/>
        <v>43435</v>
      </c>
      <c r="G53" s="62">
        <f t="shared" si="2"/>
        <v>206.2</v>
      </c>
      <c r="H53" s="62">
        <f t="shared" si="3"/>
        <v>103.35839598997494</v>
      </c>
    </row>
    <row r="54" spans="2:8">
      <c r="B54" s="8">
        <v>42005</v>
      </c>
      <c r="C54" s="56">
        <v>199.5</v>
      </c>
      <c r="D54" s="7">
        <f t="shared" si="0"/>
        <v>102.62345679012346</v>
      </c>
      <c r="F54" s="76">
        <f t="shared" si="1"/>
        <v>43466</v>
      </c>
      <c r="G54" s="62">
        <f t="shared" si="2"/>
        <v>208.2</v>
      </c>
      <c r="H54" s="62">
        <f t="shared" si="3"/>
        <v>104.3609022556391</v>
      </c>
    </row>
    <row r="55" spans="2:8">
      <c r="B55" s="8">
        <v>42036</v>
      </c>
      <c r="C55" s="56">
        <v>199.9</v>
      </c>
      <c r="D55" s="7">
        <f t="shared" si="0"/>
        <v>102.82921810699588</v>
      </c>
      <c r="F55" s="76">
        <f t="shared" si="1"/>
        <v>43497</v>
      </c>
      <c r="G55" s="62">
        <f t="shared" si="2"/>
        <v>208.2</v>
      </c>
      <c r="H55" s="62">
        <f t="shared" si="3"/>
        <v>104.3609022556391</v>
      </c>
    </row>
    <row r="56" spans="2:8">
      <c r="B56" s="8">
        <v>42064</v>
      </c>
      <c r="C56" s="56">
        <v>199.9</v>
      </c>
      <c r="D56" s="7">
        <f t="shared" si="0"/>
        <v>102.82921810699588</v>
      </c>
      <c r="F56" s="76">
        <f t="shared" si="1"/>
        <v>43525</v>
      </c>
      <c r="G56" s="62">
        <f t="shared" si="2"/>
        <v>210.1</v>
      </c>
      <c r="H56" s="62">
        <f t="shared" si="3"/>
        <v>105.31328320802005</v>
      </c>
    </row>
    <row r="57" spans="2:8">
      <c r="B57" s="8">
        <v>42095</v>
      </c>
      <c r="C57" s="56">
        <v>199.9</v>
      </c>
      <c r="D57" s="7">
        <f t="shared" si="0"/>
        <v>102.82921810699588</v>
      </c>
      <c r="F57" s="76">
        <f t="shared" si="1"/>
        <v>43556</v>
      </c>
      <c r="G57" s="62">
        <f t="shared" si="2"/>
        <v>210.1</v>
      </c>
      <c r="H57" s="62">
        <f t="shared" si="3"/>
        <v>105.31328320802005</v>
      </c>
    </row>
    <row r="58" spans="2:8">
      <c r="B58" s="8">
        <v>42125</v>
      </c>
      <c r="C58" s="56">
        <v>199.9</v>
      </c>
      <c r="D58" s="7">
        <f t="shared" si="0"/>
        <v>102.82921810699588</v>
      </c>
      <c r="F58" s="76">
        <f t="shared" si="1"/>
        <v>43586</v>
      </c>
      <c r="G58" s="62">
        <f t="shared" si="2"/>
        <v>210.2</v>
      </c>
      <c r="H58" s="62">
        <f t="shared" si="3"/>
        <v>105.36340852130326</v>
      </c>
    </row>
    <row r="59" spans="2:8">
      <c r="B59" s="8">
        <v>42156</v>
      </c>
      <c r="C59" s="56">
        <v>200.1</v>
      </c>
      <c r="D59" s="7">
        <f t="shared" si="0"/>
        <v>102.9320987654321</v>
      </c>
      <c r="F59" s="76">
        <f t="shared" si="1"/>
        <v>43617</v>
      </c>
      <c r="G59" s="62">
        <f t="shared" si="2"/>
        <v>210.3</v>
      </c>
      <c r="H59" s="62">
        <f t="shared" si="3"/>
        <v>105.41353383458647</v>
      </c>
    </row>
    <row r="60" spans="2:8">
      <c r="B60" s="8">
        <v>42186</v>
      </c>
      <c r="C60" s="56">
        <v>198</v>
      </c>
      <c r="D60" s="7">
        <f t="shared" si="0"/>
        <v>101.85185185185185</v>
      </c>
      <c r="F60" s="76">
        <f t="shared" si="1"/>
        <v>43647</v>
      </c>
      <c r="G60" s="62">
        <f t="shared" si="2"/>
        <v>211.1</v>
      </c>
      <c r="H60" s="62">
        <f t="shared" si="3"/>
        <v>105.81453634085211</v>
      </c>
    </row>
    <row r="61" spans="2:8">
      <c r="B61" s="8">
        <v>42217</v>
      </c>
      <c r="C61" s="56">
        <v>198.4</v>
      </c>
      <c r="D61" s="7">
        <f t="shared" si="0"/>
        <v>102.05761316872427</v>
      </c>
      <c r="F61" s="76">
        <f t="shared" si="1"/>
        <v>43678</v>
      </c>
      <c r="G61" s="62">
        <f t="shared" si="2"/>
        <v>212.1</v>
      </c>
      <c r="H61" s="62">
        <f t="shared" si="3"/>
        <v>106.31578947368421</v>
      </c>
    </row>
    <row r="62" spans="2:8">
      <c r="B62" s="8">
        <v>42248</v>
      </c>
      <c r="C62" s="56">
        <v>199.2</v>
      </c>
      <c r="D62" s="7">
        <f t="shared" si="0"/>
        <v>102.46913580246914</v>
      </c>
      <c r="F62" s="76">
        <f t="shared" si="1"/>
        <v>43709</v>
      </c>
      <c r="G62" s="62">
        <f t="shared" si="2"/>
        <v>214.7</v>
      </c>
      <c r="H62" s="62">
        <f t="shared" si="3"/>
        <v>107.61904761904762</v>
      </c>
    </row>
    <row r="63" spans="2:8">
      <c r="B63" s="8">
        <v>42278</v>
      </c>
      <c r="C63" s="56">
        <v>198.7</v>
      </c>
      <c r="D63" s="7">
        <f t="shared" si="0"/>
        <v>102.2119341563786</v>
      </c>
      <c r="F63" s="76">
        <f t="shared" si="1"/>
        <v>43739</v>
      </c>
      <c r="G63" s="62">
        <f t="shared" si="2"/>
        <v>214.8</v>
      </c>
      <c r="H63" s="62">
        <f t="shared" si="3"/>
        <v>107.66917293233082</v>
      </c>
    </row>
    <row r="64" spans="2:8">
      <c r="B64" s="8">
        <v>42309</v>
      </c>
      <c r="C64" s="56">
        <v>198.9</v>
      </c>
      <c r="D64" s="7">
        <f t="shared" si="0"/>
        <v>102.31481481481481</v>
      </c>
      <c r="F64" s="76">
        <f t="shared" si="1"/>
        <v>43770</v>
      </c>
      <c r="G64" s="62">
        <f t="shared" si="2"/>
        <v>214.8</v>
      </c>
      <c r="H64" s="62">
        <f t="shared" si="3"/>
        <v>107.66917293233082</v>
      </c>
    </row>
    <row r="65" spans="2:8">
      <c r="B65" s="8">
        <v>42339</v>
      </c>
      <c r="C65" s="56">
        <v>199.5</v>
      </c>
      <c r="D65" s="7">
        <f t="shared" si="0"/>
        <v>102.62345679012346</v>
      </c>
      <c r="F65" s="76">
        <f t="shared" si="1"/>
        <v>43800</v>
      </c>
      <c r="G65" s="62">
        <f t="shared" si="2"/>
        <v>214.8</v>
      </c>
      <c r="H65" s="62">
        <f t="shared" si="3"/>
        <v>107.66917293233082</v>
      </c>
    </row>
    <row r="66" spans="2:8">
      <c r="B66" s="8">
        <v>42370</v>
      </c>
      <c r="C66" s="56">
        <v>199.9</v>
      </c>
      <c r="D66" s="7">
        <f t="shared" si="0"/>
        <v>102.82921810699588</v>
      </c>
      <c r="F66" s="76">
        <f t="shared" si="1"/>
        <v>43831</v>
      </c>
      <c r="G66" s="62">
        <f t="shared" si="2"/>
        <v>217.2</v>
      </c>
      <c r="H66" s="62">
        <f t="shared" si="3"/>
        <v>108.8721804511278</v>
      </c>
    </row>
    <row r="67" spans="2:8">
      <c r="B67" s="8">
        <v>42401</v>
      </c>
      <c r="C67" s="56">
        <v>198.7</v>
      </c>
      <c r="D67" s="7">
        <f t="shared" si="0"/>
        <v>102.2119341563786</v>
      </c>
      <c r="F67" s="76">
        <f t="shared" si="1"/>
        <v>43862</v>
      </c>
      <c r="G67" s="62">
        <f t="shared" si="2"/>
        <v>219.6</v>
      </c>
      <c r="H67" s="62">
        <f t="shared" si="3"/>
        <v>110.07518796992481</v>
      </c>
    </row>
    <row r="68" spans="2:8">
      <c r="B68" s="8">
        <v>42430</v>
      </c>
      <c r="C68" s="56">
        <v>198.9</v>
      </c>
      <c r="D68" s="7">
        <f t="shared" si="0"/>
        <v>102.31481481481481</v>
      </c>
      <c r="F68" s="76">
        <f t="shared" si="1"/>
        <v>43891</v>
      </c>
      <c r="G68" s="62">
        <f t="shared" si="2"/>
        <v>218.4</v>
      </c>
      <c r="H68" s="62">
        <f t="shared" si="3"/>
        <v>109.47368421052633</v>
      </c>
    </row>
    <row r="69" spans="2:8">
      <c r="B69" s="8">
        <v>42461</v>
      </c>
      <c r="C69" s="56">
        <v>198.5</v>
      </c>
      <c r="D69" s="7">
        <f t="shared" si="0"/>
        <v>102.10905349794238</v>
      </c>
      <c r="F69" s="76">
        <f t="shared" si="1"/>
        <v>43922</v>
      </c>
      <c r="G69" s="62">
        <f t="shared" si="2"/>
        <v>218.4</v>
      </c>
      <c r="H69" s="62">
        <f t="shared" si="3"/>
        <v>109.47368421052633</v>
      </c>
    </row>
    <row r="70" spans="2:8">
      <c r="B70" s="8">
        <v>42491</v>
      </c>
      <c r="C70" s="56">
        <v>199.2</v>
      </c>
      <c r="D70" s="7">
        <f t="shared" si="0"/>
        <v>102.46913580246914</v>
      </c>
      <c r="F70" s="76">
        <f t="shared" si="1"/>
        <v>43952</v>
      </c>
      <c r="G70" s="62">
        <f t="shared" si="2"/>
        <v>218.4</v>
      </c>
      <c r="H70" s="62">
        <f t="shared" si="3"/>
        <v>109.47368421052633</v>
      </c>
    </row>
    <row r="71" spans="2:8">
      <c r="B71" s="8">
        <v>42522</v>
      </c>
      <c r="C71" s="56">
        <v>199.1</v>
      </c>
      <c r="D71" s="7">
        <f t="shared" ref="D71:D134" si="4">100*C71/$C$6</f>
        <v>102.41769547325103</v>
      </c>
      <c r="F71" s="76">
        <f t="shared" ref="F71:F125" si="5">+B119</f>
        <v>43983</v>
      </c>
      <c r="G71" s="62">
        <f t="shared" ref="G71:G125" si="6">+C119</f>
        <v>218.9</v>
      </c>
      <c r="H71" s="62">
        <f t="shared" ref="H71:H125" si="7">+G71/$G$6*100</f>
        <v>109.72431077694236</v>
      </c>
    </row>
    <row r="72" spans="2:8">
      <c r="B72" s="8">
        <v>42552</v>
      </c>
      <c r="C72" s="56">
        <v>199.8</v>
      </c>
      <c r="D72" s="7">
        <f t="shared" si="4"/>
        <v>102.77777777777777</v>
      </c>
      <c r="F72" s="76">
        <f t="shared" si="5"/>
        <v>44013</v>
      </c>
      <c r="G72" s="62">
        <f t="shared" si="6"/>
        <v>220.6</v>
      </c>
      <c r="H72" s="62">
        <f t="shared" si="7"/>
        <v>110.57644110275689</v>
      </c>
    </row>
    <row r="73" spans="2:8">
      <c r="B73" s="8">
        <v>42583</v>
      </c>
      <c r="C73" s="56">
        <v>201</v>
      </c>
      <c r="D73" s="7">
        <f t="shared" si="4"/>
        <v>103.39506172839506</v>
      </c>
      <c r="F73" s="76">
        <f t="shared" si="5"/>
        <v>44044</v>
      </c>
      <c r="G73" s="62">
        <f t="shared" si="6"/>
        <v>218.4</v>
      </c>
      <c r="H73" s="62">
        <f t="shared" si="7"/>
        <v>109.47368421052633</v>
      </c>
    </row>
    <row r="74" spans="2:8">
      <c r="B74" s="8">
        <v>42614</v>
      </c>
      <c r="C74" s="56">
        <v>200.3</v>
      </c>
      <c r="D74" s="7">
        <f t="shared" si="4"/>
        <v>103.03497942386831</v>
      </c>
      <c r="F74" s="76">
        <f t="shared" si="5"/>
        <v>44075</v>
      </c>
      <c r="G74" s="62">
        <f t="shared" si="6"/>
        <v>218.8</v>
      </c>
      <c r="H74" s="62">
        <f t="shared" si="7"/>
        <v>109.67418546365914</v>
      </c>
    </row>
    <row r="75" spans="2:8">
      <c r="B75" s="8">
        <v>42644</v>
      </c>
      <c r="C75" s="56">
        <v>200.6</v>
      </c>
      <c r="D75" s="7">
        <f t="shared" si="4"/>
        <v>103.18930041152264</v>
      </c>
      <c r="F75" s="76">
        <f t="shared" si="5"/>
        <v>44105</v>
      </c>
      <c r="G75" s="62">
        <f t="shared" si="6"/>
        <v>219.3</v>
      </c>
      <c r="H75" s="62">
        <f t="shared" si="7"/>
        <v>109.9248120300752</v>
      </c>
    </row>
    <row r="76" spans="2:8">
      <c r="B76" s="8">
        <v>42675</v>
      </c>
      <c r="C76" s="56">
        <v>199.4</v>
      </c>
      <c r="D76" s="7">
        <f t="shared" si="4"/>
        <v>102.57201646090535</v>
      </c>
      <c r="F76" s="76">
        <f t="shared" si="5"/>
        <v>44136</v>
      </c>
      <c r="G76" s="62">
        <f t="shared" si="6"/>
        <v>220.4</v>
      </c>
      <c r="H76" s="62">
        <f t="shared" si="7"/>
        <v>110.47619047619048</v>
      </c>
    </row>
    <row r="77" spans="2:8">
      <c r="B77" s="8">
        <v>42705</v>
      </c>
      <c r="C77" s="56">
        <v>199.6</v>
      </c>
      <c r="D77" s="7">
        <f t="shared" si="4"/>
        <v>102.67489711934157</v>
      </c>
      <c r="F77" s="76">
        <f t="shared" si="5"/>
        <v>44166</v>
      </c>
      <c r="G77" s="62">
        <f t="shared" si="6"/>
        <v>221.1</v>
      </c>
      <c r="H77" s="62">
        <f t="shared" si="7"/>
        <v>110.82706766917292</v>
      </c>
    </row>
    <row r="78" spans="2:8">
      <c r="B78" s="8">
        <v>42736</v>
      </c>
      <c r="C78" s="56">
        <v>198.9</v>
      </c>
      <c r="D78" s="7">
        <f t="shared" si="4"/>
        <v>102.31481481481481</v>
      </c>
      <c r="F78" s="76">
        <f t="shared" si="5"/>
        <v>44197</v>
      </c>
      <c r="G78" s="62">
        <f t="shared" si="6"/>
        <v>221.5</v>
      </c>
      <c r="H78" s="62">
        <f t="shared" si="7"/>
        <v>111.02756892230576</v>
      </c>
    </row>
    <row r="79" spans="2:8">
      <c r="B79" s="8">
        <v>42767</v>
      </c>
      <c r="C79" s="56">
        <v>199</v>
      </c>
      <c r="D79" s="7">
        <f t="shared" si="4"/>
        <v>102.36625514403292</v>
      </c>
      <c r="F79" s="76">
        <f t="shared" si="5"/>
        <v>44228</v>
      </c>
      <c r="G79" s="62">
        <f t="shared" si="6"/>
        <v>222.9</v>
      </c>
      <c r="H79" s="62">
        <f t="shared" si="7"/>
        <v>111.72932330827068</v>
      </c>
    </row>
    <row r="80" spans="2:8">
      <c r="B80" s="8">
        <v>42795</v>
      </c>
      <c r="C80" s="56">
        <v>200.7</v>
      </c>
      <c r="D80" s="7">
        <f t="shared" si="4"/>
        <v>103.24074074074073</v>
      </c>
      <c r="F80" s="76">
        <f t="shared" si="5"/>
        <v>44256</v>
      </c>
      <c r="G80" s="62">
        <f t="shared" si="6"/>
        <v>223</v>
      </c>
      <c r="H80" s="62">
        <f t="shared" si="7"/>
        <v>111.77944862155388</v>
      </c>
    </row>
    <row r="81" spans="2:8">
      <c r="B81" s="8">
        <v>42826</v>
      </c>
      <c r="C81" s="56">
        <v>200.5</v>
      </c>
      <c r="D81" s="7">
        <f t="shared" si="4"/>
        <v>103.13786008230453</v>
      </c>
      <c r="F81" s="76">
        <f t="shared" si="5"/>
        <v>44287</v>
      </c>
      <c r="G81" s="62">
        <f t="shared" si="6"/>
        <v>225.4</v>
      </c>
      <c r="H81" s="62">
        <f t="shared" si="7"/>
        <v>112.98245614035088</v>
      </c>
    </row>
    <row r="82" spans="2:8">
      <c r="B82" s="8">
        <v>42856</v>
      </c>
      <c r="C82" s="56">
        <v>200.3</v>
      </c>
      <c r="D82" s="7">
        <f t="shared" si="4"/>
        <v>103.03497942386831</v>
      </c>
      <c r="F82" s="76">
        <f t="shared" si="5"/>
        <v>44317</v>
      </c>
      <c r="G82" s="62">
        <f t="shared" si="6"/>
        <v>226.2</v>
      </c>
      <c r="H82" s="62">
        <f t="shared" si="7"/>
        <v>113.38345864661655</v>
      </c>
    </row>
    <row r="83" spans="2:8">
      <c r="B83" s="8">
        <v>42887</v>
      </c>
      <c r="C83" s="56">
        <v>200.4</v>
      </c>
      <c r="D83" s="7">
        <f t="shared" si="4"/>
        <v>103.08641975308642</v>
      </c>
      <c r="F83" s="76">
        <f t="shared" si="5"/>
        <v>44348</v>
      </c>
      <c r="G83" s="62">
        <f t="shared" si="6"/>
        <v>227.1</v>
      </c>
      <c r="H83" s="62">
        <f t="shared" si="7"/>
        <v>113.83458646616542</v>
      </c>
    </row>
    <row r="84" spans="2:8">
      <c r="B84" s="8">
        <v>42917</v>
      </c>
      <c r="C84" s="56">
        <v>200.3</v>
      </c>
      <c r="D84" s="7">
        <f t="shared" si="4"/>
        <v>103.03497942386831</v>
      </c>
      <c r="F84" s="76">
        <f t="shared" si="5"/>
        <v>44378</v>
      </c>
      <c r="G84" s="62">
        <f t="shared" si="6"/>
        <v>231.54300000000001</v>
      </c>
      <c r="H84" s="62">
        <f t="shared" si="7"/>
        <v>116.06165413533836</v>
      </c>
    </row>
    <row r="85" spans="2:8">
      <c r="B85" s="8">
        <v>42948</v>
      </c>
      <c r="C85" s="56">
        <v>200.3</v>
      </c>
      <c r="D85" s="7">
        <f t="shared" si="4"/>
        <v>103.03497942386831</v>
      </c>
      <c r="F85" s="76">
        <f t="shared" si="5"/>
        <v>44409</v>
      </c>
      <c r="G85" s="62">
        <f t="shared" si="6"/>
        <v>233.56700000000001</v>
      </c>
      <c r="H85" s="62">
        <f t="shared" si="7"/>
        <v>117.07619047619049</v>
      </c>
    </row>
    <row r="86" spans="2:8">
      <c r="B86" s="8">
        <v>42979</v>
      </c>
      <c r="C86" s="56">
        <v>201.2</v>
      </c>
      <c r="D86" s="7">
        <f t="shared" si="4"/>
        <v>103.49794238683127</v>
      </c>
      <c r="F86" s="76">
        <f t="shared" si="5"/>
        <v>44440</v>
      </c>
      <c r="G86" s="62">
        <f t="shared" si="6"/>
        <v>239.98099999999999</v>
      </c>
      <c r="H86" s="62">
        <f t="shared" si="7"/>
        <v>120.29122807017542</v>
      </c>
    </row>
    <row r="87" spans="2:8">
      <c r="B87" s="8">
        <v>43009</v>
      </c>
      <c r="C87" s="56">
        <v>200.4</v>
      </c>
      <c r="D87" s="7">
        <f t="shared" si="4"/>
        <v>103.08641975308642</v>
      </c>
      <c r="F87" s="76">
        <f t="shared" si="5"/>
        <v>44470</v>
      </c>
      <c r="G87" s="62">
        <f t="shared" si="6"/>
        <v>240.40700000000001</v>
      </c>
      <c r="H87" s="62">
        <f t="shared" si="7"/>
        <v>120.50476190476192</v>
      </c>
    </row>
    <row r="88" spans="2:8">
      <c r="B88" s="8">
        <v>43040</v>
      </c>
      <c r="C88" s="56">
        <v>201.4</v>
      </c>
      <c r="D88" s="7">
        <f t="shared" si="4"/>
        <v>103.60082304526749</v>
      </c>
      <c r="F88" s="76">
        <f t="shared" si="5"/>
        <v>44501</v>
      </c>
      <c r="G88" s="62">
        <f t="shared" si="6"/>
        <v>241.32900000000001</v>
      </c>
      <c r="H88" s="62">
        <f t="shared" si="7"/>
        <v>120.96691729323308</v>
      </c>
    </row>
    <row r="89" spans="2:8">
      <c r="B89" s="8">
        <v>43070</v>
      </c>
      <c r="C89" s="56">
        <v>201.7</v>
      </c>
      <c r="D89" s="7">
        <f t="shared" si="4"/>
        <v>103.75514403292181</v>
      </c>
      <c r="F89" s="76">
        <f t="shared" si="5"/>
        <v>44531</v>
      </c>
      <c r="G89" s="62">
        <f t="shared" si="6"/>
        <v>243.46799999999999</v>
      </c>
      <c r="H89" s="62">
        <f t="shared" si="7"/>
        <v>122.0390977443609</v>
      </c>
    </row>
    <row r="90" spans="2:8">
      <c r="B90" s="8">
        <v>43101</v>
      </c>
      <c r="C90" s="56">
        <v>202.5</v>
      </c>
      <c r="D90" s="7">
        <f t="shared" si="4"/>
        <v>104.16666666666666</v>
      </c>
      <c r="F90" s="76">
        <f t="shared" si="5"/>
        <v>44562</v>
      </c>
      <c r="G90" s="62">
        <f t="shared" si="6"/>
        <v>245.19200000000001</v>
      </c>
      <c r="H90" s="62">
        <f t="shared" si="7"/>
        <v>122.90325814536341</v>
      </c>
    </row>
    <row r="91" spans="2:8">
      <c r="B91" s="8">
        <v>43132</v>
      </c>
      <c r="C91" s="56">
        <v>203</v>
      </c>
      <c r="D91" s="7">
        <f t="shared" si="4"/>
        <v>104.42386831275719</v>
      </c>
      <c r="F91" s="76">
        <f t="shared" si="5"/>
        <v>44593</v>
      </c>
      <c r="G91" s="62">
        <f t="shared" si="6"/>
        <v>259.86099999999999</v>
      </c>
      <c r="H91" s="62">
        <f t="shared" si="7"/>
        <v>130.25614035087719</v>
      </c>
    </row>
    <row r="92" spans="2:8">
      <c r="B92" s="8">
        <v>43160</v>
      </c>
      <c r="C92" s="56">
        <v>204.5</v>
      </c>
      <c r="D92" s="7">
        <f t="shared" si="4"/>
        <v>105.1954732510288</v>
      </c>
      <c r="F92" s="76">
        <f t="shared" si="5"/>
        <v>44621</v>
      </c>
      <c r="G92" s="62">
        <f t="shared" si="6"/>
        <v>261.38900000000001</v>
      </c>
      <c r="H92" s="62">
        <f t="shared" si="7"/>
        <v>131.02205513784463</v>
      </c>
    </row>
    <row r="93" spans="2:8">
      <c r="B93" s="8">
        <v>43191</v>
      </c>
      <c r="C93" s="56">
        <v>204.7</v>
      </c>
      <c r="D93" s="7">
        <f t="shared" si="4"/>
        <v>105.29835390946502</v>
      </c>
      <c r="F93" s="76">
        <f t="shared" si="5"/>
        <v>44652</v>
      </c>
      <c r="G93" s="62">
        <f t="shared" si="6"/>
        <v>263.09899999999999</v>
      </c>
      <c r="H93" s="62">
        <f t="shared" si="7"/>
        <v>131.87919799498746</v>
      </c>
    </row>
    <row r="94" spans="2:8">
      <c r="B94" s="8">
        <v>43221</v>
      </c>
      <c r="C94" s="9">
        <v>204.4</v>
      </c>
      <c r="D94" s="7">
        <f t="shared" si="4"/>
        <v>105.14403292181069</v>
      </c>
      <c r="F94" s="76">
        <f t="shared" si="5"/>
        <v>44682</v>
      </c>
      <c r="G94" s="62">
        <f t="shared" si="6"/>
        <v>265.09300000000002</v>
      </c>
      <c r="H94" s="62">
        <f t="shared" si="7"/>
        <v>132.87869674185464</v>
      </c>
    </row>
    <row r="95" spans="2:8">
      <c r="B95" s="8">
        <v>43252</v>
      </c>
      <c r="C95" s="9">
        <v>204.8</v>
      </c>
      <c r="D95" s="7">
        <f t="shared" si="4"/>
        <v>105.34979423868313</v>
      </c>
      <c r="F95" s="76">
        <f t="shared" si="5"/>
        <v>44713</v>
      </c>
      <c r="G95" s="62">
        <f t="shared" si="6"/>
        <v>274.339</v>
      </c>
      <c r="H95" s="62">
        <f t="shared" si="7"/>
        <v>137.51328320802006</v>
      </c>
    </row>
    <row r="96" spans="2:8">
      <c r="B96" s="8">
        <v>43282</v>
      </c>
      <c r="C96" s="9">
        <v>205.1</v>
      </c>
      <c r="D96" s="7">
        <f t="shared" si="4"/>
        <v>105.50411522633745</v>
      </c>
      <c r="F96" s="76">
        <f t="shared" si="5"/>
        <v>44743</v>
      </c>
      <c r="G96" s="62">
        <f t="shared" si="6"/>
        <v>278.18</v>
      </c>
      <c r="H96" s="62">
        <f t="shared" si="7"/>
        <v>139.43859649122808</v>
      </c>
    </row>
    <row r="97" spans="2:8">
      <c r="B97" s="8">
        <v>43313</v>
      </c>
      <c r="C97" s="9">
        <v>205.1</v>
      </c>
      <c r="D97" s="7">
        <f t="shared" si="4"/>
        <v>105.50411522633745</v>
      </c>
      <c r="F97" s="76">
        <f t="shared" si="5"/>
        <v>44774</v>
      </c>
      <c r="G97" s="62">
        <f t="shared" si="6"/>
        <v>286.46600000000001</v>
      </c>
      <c r="H97" s="62">
        <f t="shared" si="7"/>
        <v>143.59197994987468</v>
      </c>
    </row>
    <row r="98" spans="2:8">
      <c r="B98" s="8">
        <v>43344</v>
      </c>
      <c r="C98" s="9">
        <v>205.9</v>
      </c>
      <c r="D98" s="7">
        <f t="shared" si="4"/>
        <v>105.9156378600823</v>
      </c>
      <c r="F98" s="76">
        <f t="shared" si="5"/>
        <v>44805</v>
      </c>
      <c r="G98" s="62">
        <f t="shared" si="6"/>
        <v>287.291</v>
      </c>
      <c r="H98" s="62">
        <f t="shared" si="7"/>
        <v>144.00551378446116</v>
      </c>
    </row>
    <row r="99" spans="2:8">
      <c r="B99" s="8">
        <v>43374</v>
      </c>
      <c r="C99" s="9">
        <v>205.3</v>
      </c>
      <c r="D99" s="7">
        <f t="shared" si="4"/>
        <v>105.60699588477365</v>
      </c>
      <c r="F99" s="76">
        <f t="shared" si="5"/>
        <v>44835</v>
      </c>
      <c r="G99" s="62">
        <f t="shared" si="6"/>
        <v>288.05700000000002</v>
      </c>
      <c r="H99" s="62">
        <f t="shared" si="7"/>
        <v>144.38947368421054</v>
      </c>
    </row>
    <row r="100" spans="2:8">
      <c r="B100" s="8">
        <v>43405</v>
      </c>
      <c r="C100" s="9">
        <v>205.6</v>
      </c>
      <c r="D100" s="7">
        <f t="shared" si="4"/>
        <v>105.76131687242798</v>
      </c>
      <c r="F100" s="76">
        <f t="shared" si="5"/>
        <v>44866</v>
      </c>
      <c r="G100" s="62">
        <f t="shared" si="6"/>
        <v>289.62700000000001</v>
      </c>
      <c r="H100" s="62">
        <f t="shared" si="7"/>
        <v>145.17644110275688</v>
      </c>
    </row>
    <row r="101" spans="2:8">
      <c r="B101" s="8">
        <v>43435</v>
      </c>
      <c r="C101" s="9">
        <v>206.2</v>
      </c>
      <c r="D101" s="7">
        <f t="shared" si="4"/>
        <v>106.06995884773663</v>
      </c>
      <c r="F101" s="76">
        <f t="shared" si="5"/>
        <v>44896</v>
      </c>
      <c r="G101" s="62">
        <f t="shared" si="6"/>
        <v>291.17599999999999</v>
      </c>
      <c r="H101" s="62">
        <f t="shared" si="7"/>
        <v>145.95288220551376</v>
      </c>
    </row>
    <row r="102" spans="2:8">
      <c r="B102" s="8">
        <v>43466</v>
      </c>
      <c r="C102" s="9">
        <v>208.2</v>
      </c>
      <c r="D102" s="7">
        <f t="shared" si="4"/>
        <v>107.09876543209876</v>
      </c>
      <c r="F102" s="76">
        <f t="shared" si="5"/>
        <v>44927</v>
      </c>
      <c r="G102" s="62">
        <f t="shared" si="6"/>
        <v>291.76400000000001</v>
      </c>
      <c r="H102" s="62">
        <f t="shared" si="7"/>
        <v>146.24761904761905</v>
      </c>
    </row>
    <row r="103" spans="2:8">
      <c r="B103" s="8">
        <v>43497</v>
      </c>
      <c r="C103" s="9">
        <v>208.2</v>
      </c>
      <c r="D103" s="7">
        <f t="shared" si="4"/>
        <v>107.09876543209876</v>
      </c>
      <c r="F103" s="76">
        <f t="shared" si="5"/>
        <v>44958</v>
      </c>
      <c r="G103" s="62">
        <f t="shared" si="6"/>
        <v>292.05799999999999</v>
      </c>
      <c r="H103" s="62">
        <f t="shared" si="7"/>
        <v>146.39498746867167</v>
      </c>
    </row>
    <row r="104" spans="2:8">
      <c r="B104" s="8">
        <v>43525</v>
      </c>
      <c r="C104" s="9">
        <v>210.1</v>
      </c>
      <c r="D104" s="7">
        <f t="shared" si="4"/>
        <v>108.07613168724279</v>
      </c>
      <c r="F104" s="76">
        <f t="shared" si="5"/>
        <v>44986</v>
      </c>
      <c r="G104" s="62">
        <f t="shared" si="6"/>
        <v>292.63799999999998</v>
      </c>
      <c r="H104" s="62">
        <f t="shared" si="7"/>
        <v>146.68571428571425</v>
      </c>
    </row>
    <row r="105" spans="2:8">
      <c r="B105" s="8">
        <v>43556</v>
      </c>
      <c r="C105" s="9">
        <v>210.1</v>
      </c>
      <c r="D105" s="7">
        <f t="shared" si="4"/>
        <v>108.07613168724279</v>
      </c>
      <c r="F105" s="76">
        <f t="shared" si="5"/>
        <v>45017</v>
      </c>
      <c r="G105" s="62">
        <f t="shared" si="6"/>
        <v>294.95600000000002</v>
      </c>
      <c r="H105" s="62">
        <f t="shared" si="7"/>
        <v>147.84761904761905</v>
      </c>
    </row>
    <row r="106" spans="2:8">
      <c r="B106" s="8">
        <v>43586</v>
      </c>
      <c r="C106" s="9">
        <v>210.2</v>
      </c>
      <c r="D106" s="7">
        <f t="shared" si="4"/>
        <v>108.1275720164609</v>
      </c>
      <c r="F106" s="76">
        <f t="shared" si="5"/>
        <v>45047</v>
      </c>
      <c r="G106" s="62">
        <f t="shared" si="6"/>
        <v>295.637</v>
      </c>
      <c r="H106" s="62">
        <f t="shared" si="7"/>
        <v>148.1889724310777</v>
      </c>
    </row>
    <row r="107" spans="2:8">
      <c r="B107" s="8">
        <v>43617</v>
      </c>
      <c r="C107" s="9">
        <v>210.3</v>
      </c>
      <c r="D107" s="7">
        <f t="shared" si="4"/>
        <v>108.17901234567901</v>
      </c>
      <c r="F107" s="76">
        <f t="shared" si="5"/>
        <v>45078</v>
      </c>
      <c r="G107" s="62">
        <f t="shared" si="6"/>
        <v>297.96300000000002</v>
      </c>
      <c r="H107" s="62">
        <f t="shared" si="7"/>
        <v>149.35488721804512</v>
      </c>
    </row>
    <row r="108" spans="2:8">
      <c r="B108" s="8">
        <v>43647</v>
      </c>
      <c r="C108" s="9">
        <v>211.1</v>
      </c>
      <c r="D108" s="7">
        <f t="shared" si="4"/>
        <v>108.59053497942386</v>
      </c>
      <c r="F108" s="76">
        <f t="shared" si="5"/>
        <v>45108</v>
      </c>
      <c r="G108" s="62">
        <f t="shared" si="6"/>
        <v>301.00400000000002</v>
      </c>
      <c r="H108" s="62">
        <f t="shared" si="7"/>
        <v>150.87919799498749</v>
      </c>
    </row>
    <row r="109" spans="2:8">
      <c r="B109" s="8">
        <v>43678</v>
      </c>
      <c r="C109" s="9">
        <v>212.1</v>
      </c>
      <c r="D109" s="7">
        <f t="shared" si="4"/>
        <v>109.10493827160494</v>
      </c>
      <c r="F109" s="76">
        <f t="shared" si="5"/>
        <v>45139</v>
      </c>
      <c r="G109" s="62">
        <f t="shared" si="6"/>
        <v>302.69499999999999</v>
      </c>
      <c r="H109" s="62">
        <f t="shared" si="7"/>
        <v>151.72681704260651</v>
      </c>
    </row>
    <row r="110" spans="2:8">
      <c r="B110" s="8">
        <v>43709</v>
      </c>
      <c r="C110" s="9">
        <v>214.7</v>
      </c>
      <c r="D110" s="7">
        <f t="shared" si="4"/>
        <v>110.44238683127571</v>
      </c>
      <c r="F110" s="76">
        <f t="shared" si="5"/>
        <v>45170</v>
      </c>
      <c r="G110" s="62">
        <f t="shared" si="6"/>
        <v>303.18700000000001</v>
      </c>
      <c r="H110" s="62">
        <f t="shared" si="7"/>
        <v>151.97343358395992</v>
      </c>
    </row>
    <row r="111" spans="2:8">
      <c r="B111" s="8">
        <v>43739</v>
      </c>
      <c r="C111" s="9">
        <v>214.8</v>
      </c>
      <c r="D111" s="7">
        <f t="shared" si="4"/>
        <v>110.49382716049382</v>
      </c>
      <c r="F111" s="76">
        <f t="shared" si="5"/>
        <v>45200</v>
      </c>
      <c r="G111" s="62">
        <f t="shared" si="6"/>
        <v>305.577</v>
      </c>
      <c r="H111" s="62">
        <f t="shared" si="7"/>
        <v>153.17142857142858</v>
      </c>
    </row>
    <row r="112" spans="2:8">
      <c r="B112" s="8">
        <v>43770</v>
      </c>
      <c r="C112" s="9">
        <v>214.8</v>
      </c>
      <c r="D112" s="7">
        <f t="shared" si="4"/>
        <v>110.49382716049382</v>
      </c>
      <c r="F112" s="76">
        <f t="shared" si="5"/>
        <v>45231</v>
      </c>
      <c r="G112" s="62">
        <f t="shared" si="6"/>
        <v>309.72800000000001</v>
      </c>
      <c r="H112" s="62">
        <f t="shared" si="7"/>
        <v>155.25213032581453</v>
      </c>
    </row>
    <row r="113" spans="2:8">
      <c r="B113" s="8">
        <v>43800</v>
      </c>
      <c r="C113" s="9">
        <v>214.8</v>
      </c>
      <c r="D113" s="7">
        <f t="shared" si="4"/>
        <v>110.49382716049382</v>
      </c>
      <c r="F113" s="76">
        <f t="shared" si="5"/>
        <v>45261</v>
      </c>
      <c r="G113" s="62">
        <f t="shared" si="6"/>
        <v>310.44299999999998</v>
      </c>
      <c r="H113" s="62">
        <f t="shared" si="7"/>
        <v>155.61052631578946</v>
      </c>
    </row>
    <row r="114" spans="2:8">
      <c r="B114" s="8">
        <v>43831</v>
      </c>
      <c r="C114" s="9">
        <v>217.2</v>
      </c>
      <c r="D114" s="7">
        <f t="shared" si="4"/>
        <v>111.72839506172839</v>
      </c>
      <c r="F114" s="76">
        <f t="shared" si="5"/>
        <v>45292</v>
      </c>
      <c r="G114" s="62">
        <f t="shared" si="6"/>
        <v>311.94600000000003</v>
      </c>
      <c r="H114" s="62">
        <f t="shared" si="7"/>
        <v>156.36390977443611</v>
      </c>
    </row>
    <row r="115" spans="2:8">
      <c r="B115" s="8">
        <v>43862</v>
      </c>
      <c r="C115" s="9">
        <v>219.6</v>
      </c>
      <c r="D115" s="7">
        <f t="shared" si="4"/>
        <v>112.96296296296296</v>
      </c>
      <c r="F115" s="76">
        <f t="shared" si="5"/>
        <v>45323</v>
      </c>
      <c r="G115" s="62">
        <f t="shared" si="6"/>
        <v>313.99799999999999</v>
      </c>
      <c r="H115" s="62">
        <f t="shared" si="7"/>
        <v>157.39248120300749</v>
      </c>
    </row>
    <row r="116" spans="2:8">
      <c r="B116" s="8">
        <v>43891</v>
      </c>
      <c r="C116" s="9">
        <v>218.4</v>
      </c>
      <c r="D116" s="7">
        <f t="shared" si="4"/>
        <v>112.34567901234567</v>
      </c>
      <c r="F116" s="76">
        <f t="shared" si="5"/>
        <v>45352</v>
      </c>
      <c r="G116" s="62">
        <f t="shared" si="6"/>
        <v>316.96499999999997</v>
      </c>
      <c r="H116" s="62">
        <f t="shared" si="7"/>
        <v>158.87969924812029</v>
      </c>
    </row>
    <row r="117" spans="2:8">
      <c r="B117" s="8">
        <v>43922</v>
      </c>
      <c r="C117" s="9">
        <v>218.4</v>
      </c>
      <c r="D117" s="7">
        <f t="shared" si="4"/>
        <v>112.34567901234567</v>
      </c>
      <c r="F117" s="76">
        <f t="shared" si="5"/>
        <v>45383</v>
      </c>
      <c r="G117" s="62">
        <f t="shared" si="6"/>
        <v>317.60599999999999</v>
      </c>
      <c r="H117" s="62">
        <f t="shared" si="7"/>
        <v>159.20100250626567</v>
      </c>
    </row>
    <row r="118" spans="2:8">
      <c r="B118" s="8">
        <v>43952</v>
      </c>
      <c r="C118" s="9">
        <v>218.4</v>
      </c>
      <c r="D118" s="7">
        <f t="shared" si="4"/>
        <v>112.34567901234567</v>
      </c>
      <c r="F118" s="76">
        <f t="shared" si="5"/>
        <v>45413</v>
      </c>
      <c r="G118" s="62">
        <f t="shared" si="6"/>
        <v>320.52999999999997</v>
      </c>
      <c r="H118" s="62">
        <f t="shared" si="7"/>
        <v>160.66666666666666</v>
      </c>
    </row>
    <row r="119" spans="2:8">
      <c r="B119" s="8">
        <v>43983</v>
      </c>
      <c r="C119" s="9">
        <v>218.9</v>
      </c>
      <c r="D119" s="7">
        <f t="shared" si="4"/>
        <v>112.60288065843621</v>
      </c>
      <c r="F119" s="76">
        <f t="shared" si="5"/>
        <v>45444</v>
      </c>
      <c r="G119" s="62">
        <f t="shared" si="6"/>
        <v>326.51</v>
      </c>
      <c r="H119" s="62">
        <f t="shared" si="7"/>
        <v>163.6641604010025</v>
      </c>
    </row>
    <row r="120" spans="2:8">
      <c r="B120" s="8">
        <v>44013</v>
      </c>
      <c r="C120" s="9">
        <v>220.6</v>
      </c>
      <c r="D120" s="7">
        <f t="shared" si="4"/>
        <v>113.47736625514403</v>
      </c>
      <c r="F120" s="76">
        <f t="shared" si="5"/>
        <v>45474</v>
      </c>
      <c r="G120" s="62">
        <f t="shared" si="6"/>
        <v>328.51499999999999</v>
      </c>
      <c r="H120" s="62">
        <f t="shared" si="7"/>
        <v>164.66917293233081</v>
      </c>
    </row>
    <row r="121" spans="2:8">
      <c r="B121" s="8">
        <v>44044</v>
      </c>
      <c r="C121" s="9">
        <v>218.4</v>
      </c>
      <c r="D121" s="7">
        <f t="shared" si="4"/>
        <v>112.34567901234567</v>
      </c>
      <c r="F121" s="76">
        <f t="shared" si="5"/>
        <v>45505</v>
      </c>
      <c r="G121" s="62">
        <f t="shared" si="6"/>
        <v>327.14800000000002</v>
      </c>
      <c r="H121" s="62">
        <f t="shared" si="7"/>
        <v>163.98395989974938</v>
      </c>
    </row>
    <row r="122" spans="2:8">
      <c r="B122" s="8">
        <v>44075</v>
      </c>
      <c r="C122" s="9">
        <v>218.8</v>
      </c>
      <c r="D122" s="7">
        <f t="shared" si="4"/>
        <v>112.55144032921811</v>
      </c>
      <c r="F122" s="76">
        <f t="shared" si="5"/>
        <v>45536</v>
      </c>
      <c r="G122" s="62">
        <f t="shared" si="6"/>
        <v>326.82299999999998</v>
      </c>
      <c r="H122" s="62">
        <f t="shared" si="7"/>
        <v>163.82105263157894</v>
      </c>
    </row>
    <row r="123" spans="2:8">
      <c r="B123" s="8">
        <v>44105</v>
      </c>
      <c r="C123" s="7">
        <v>219.3</v>
      </c>
      <c r="D123" s="7">
        <f t="shared" si="4"/>
        <v>112.80864197530863</v>
      </c>
      <c r="F123" s="76">
        <f t="shared" si="5"/>
        <v>45566</v>
      </c>
      <c r="G123" s="62">
        <f t="shared" si="6"/>
        <v>326.08699999999999</v>
      </c>
      <c r="H123" s="62">
        <f t="shared" si="7"/>
        <v>163.45213032581455</v>
      </c>
    </row>
    <row r="124" spans="2:8">
      <c r="B124" s="8">
        <v>44136</v>
      </c>
      <c r="C124" s="7">
        <v>220.4</v>
      </c>
      <c r="D124" s="7">
        <f t="shared" si="4"/>
        <v>113.37448559670781</v>
      </c>
      <c r="F124" s="76">
        <f t="shared" si="5"/>
        <v>45597</v>
      </c>
      <c r="G124" s="62">
        <f t="shared" si="6"/>
        <v>326.065</v>
      </c>
      <c r="H124" s="62">
        <f t="shared" si="7"/>
        <v>163.44110275689223</v>
      </c>
    </row>
    <row r="125" spans="2:8">
      <c r="B125" s="8">
        <v>44166</v>
      </c>
      <c r="C125" s="62">
        <v>221.1</v>
      </c>
      <c r="D125" s="7">
        <f t="shared" si="4"/>
        <v>113.73456790123457</v>
      </c>
      <c r="F125" s="76">
        <f t="shared" si="5"/>
        <v>45627</v>
      </c>
      <c r="G125" s="62">
        <f t="shared" si="6"/>
        <v>330.58600000000001</v>
      </c>
      <c r="H125" s="62">
        <f t="shared" si="7"/>
        <v>165.70726817042606</v>
      </c>
    </row>
    <row r="126" spans="2:8">
      <c r="B126" s="8">
        <v>44197</v>
      </c>
      <c r="C126" s="62">
        <v>221.5</v>
      </c>
      <c r="D126" s="7">
        <f t="shared" si="4"/>
        <v>113.940329218107</v>
      </c>
      <c r="F126" s="73"/>
    </row>
    <row r="127" spans="2:8">
      <c r="B127" s="8">
        <v>44228</v>
      </c>
      <c r="C127" s="62">
        <v>222.9</v>
      </c>
      <c r="D127" s="7">
        <f t="shared" si="4"/>
        <v>114.66049382716049</v>
      </c>
      <c r="F127" s="73"/>
    </row>
    <row r="128" spans="2:8">
      <c r="B128" s="8">
        <v>44256</v>
      </c>
      <c r="C128" s="62">
        <v>223</v>
      </c>
      <c r="D128" s="7">
        <f t="shared" si="4"/>
        <v>114.7119341563786</v>
      </c>
      <c r="F128" s="73"/>
    </row>
    <row r="129" spans="2:6">
      <c r="B129" s="8">
        <v>44287</v>
      </c>
      <c r="C129" s="62">
        <v>225.4</v>
      </c>
      <c r="D129" s="7">
        <f t="shared" si="4"/>
        <v>115.94650205761316</v>
      </c>
      <c r="F129" s="73"/>
    </row>
    <row r="130" spans="2:6">
      <c r="B130" s="8">
        <v>44317</v>
      </c>
      <c r="C130" s="62">
        <v>226.2</v>
      </c>
      <c r="D130" s="7">
        <f t="shared" si="4"/>
        <v>116.35802469135803</v>
      </c>
      <c r="F130" s="73"/>
    </row>
    <row r="131" spans="2:6">
      <c r="B131" s="8">
        <v>44348</v>
      </c>
      <c r="C131" s="62">
        <v>227.1</v>
      </c>
      <c r="D131" s="7">
        <f t="shared" si="4"/>
        <v>116.82098765432099</v>
      </c>
      <c r="F131" s="73"/>
    </row>
    <row r="132" spans="2:6">
      <c r="B132" s="8">
        <v>44378</v>
      </c>
      <c r="C132" s="62">
        <v>231.54300000000001</v>
      </c>
      <c r="D132" s="7">
        <f t="shared" si="4"/>
        <v>119.10648148148148</v>
      </c>
    </row>
    <row r="133" spans="2:6">
      <c r="B133" s="8">
        <v>44409</v>
      </c>
      <c r="C133" s="62">
        <v>233.56700000000001</v>
      </c>
      <c r="D133" s="7">
        <f t="shared" si="4"/>
        <v>120.14763374485597</v>
      </c>
    </row>
    <row r="134" spans="2:6">
      <c r="B134" s="8">
        <v>44440</v>
      </c>
      <c r="C134" s="62">
        <v>239.98099999999999</v>
      </c>
      <c r="D134" s="7">
        <f t="shared" si="4"/>
        <v>123.44701646090535</v>
      </c>
    </row>
    <row r="135" spans="2:6">
      <c r="B135" s="8">
        <v>44470</v>
      </c>
      <c r="C135" s="62">
        <v>240.40700000000001</v>
      </c>
      <c r="D135" s="7">
        <f t="shared" ref="D135:D173" si="8">100*C135/$C$6</f>
        <v>123.66615226337449</v>
      </c>
    </row>
    <row r="136" spans="2:6">
      <c r="B136" s="8">
        <v>44501</v>
      </c>
      <c r="C136" s="62">
        <v>241.32900000000001</v>
      </c>
      <c r="D136" s="7">
        <f t="shared" si="8"/>
        <v>124.14043209876543</v>
      </c>
    </row>
    <row r="137" spans="2:6">
      <c r="B137" s="8">
        <v>44531</v>
      </c>
      <c r="C137" s="62">
        <v>243.46799999999999</v>
      </c>
      <c r="D137" s="7">
        <f t="shared" si="8"/>
        <v>125.24074074074073</v>
      </c>
    </row>
    <row r="138" spans="2:6">
      <c r="B138" s="8">
        <v>44562</v>
      </c>
      <c r="C138" s="62">
        <v>245.19200000000001</v>
      </c>
      <c r="D138" s="7">
        <f t="shared" si="8"/>
        <v>126.1275720164609</v>
      </c>
    </row>
    <row r="139" spans="2:6">
      <c r="B139" s="8">
        <v>44593</v>
      </c>
      <c r="C139" s="62">
        <v>259.86099999999999</v>
      </c>
      <c r="D139" s="7">
        <f t="shared" si="8"/>
        <v>133.67335390946502</v>
      </c>
    </row>
    <row r="140" spans="2:6">
      <c r="B140" s="8">
        <v>44621</v>
      </c>
      <c r="C140" s="62">
        <v>261.38900000000001</v>
      </c>
      <c r="D140" s="7">
        <f t="shared" si="8"/>
        <v>134.45936213991769</v>
      </c>
    </row>
    <row r="141" spans="2:6">
      <c r="B141" s="8">
        <v>44652</v>
      </c>
      <c r="C141" s="62">
        <v>263.09899999999999</v>
      </c>
      <c r="D141" s="7">
        <f t="shared" si="8"/>
        <v>135.33899176954731</v>
      </c>
    </row>
    <row r="142" spans="2:6">
      <c r="B142" s="8">
        <v>44682</v>
      </c>
      <c r="C142" s="62">
        <v>265.09300000000002</v>
      </c>
      <c r="D142" s="7">
        <f t="shared" si="8"/>
        <v>136.36471193415639</v>
      </c>
    </row>
    <row r="143" spans="2:6">
      <c r="B143" s="8">
        <v>44713</v>
      </c>
      <c r="C143" s="62">
        <v>274.339</v>
      </c>
      <c r="D143" s="7">
        <f t="shared" si="8"/>
        <v>141.12088477366257</v>
      </c>
    </row>
    <row r="144" spans="2:6">
      <c r="B144" s="8">
        <v>44743</v>
      </c>
      <c r="C144" s="62">
        <v>278.18</v>
      </c>
      <c r="D144" s="7">
        <f t="shared" si="8"/>
        <v>143.09670781893004</v>
      </c>
    </row>
    <row r="145" spans="2:4">
      <c r="B145" s="8">
        <v>44774</v>
      </c>
      <c r="C145" s="62">
        <v>286.46600000000001</v>
      </c>
      <c r="D145" s="7">
        <f t="shared" si="8"/>
        <v>147.3590534979424</v>
      </c>
    </row>
    <row r="146" spans="2:4">
      <c r="B146" s="8">
        <v>44805</v>
      </c>
      <c r="C146" s="62">
        <v>287.291</v>
      </c>
      <c r="D146" s="7">
        <f t="shared" si="8"/>
        <v>147.78343621399176</v>
      </c>
    </row>
    <row r="147" spans="2:4">
      <c r="B147" s="8">
        <v>44835</v>
      </c>
      <c r="C147" s="62">
        <v>288.05700000000002</v>
      </c>
      <c r="D147" s="7">
        <f t="shared" si="8"/>
        <v>148.17746913580248</v>
      </c>
    </row>
    <row r="148" spans="2:4">
      <c r="B148" s="8">
        <v>44866</v>
      </c>
      <c r="C148" s="62">
        <v>289.62700000000001</v>
      </c>
      <c r="D148" s="7">
        <f t="shared" si="8"/>
        <v>148.98508230452674</v>
      </c>
    </row>
    <row r="149" spans="2:4">
      <c r="B149" s="8">
        <v>44896</v>
      </c>
      <c r="C149" s="62">
        <v>291.17599999999999</v>
      </c>
      <c r="D149" s="7">
        <f t="shared" si="8"/>
        <v>149.7818930041152</v>
      </c>
    </row>
    <row r="150" spans="2:4">
      <c r="B150" s="8">
        <v>44927</v>
      </c>
      <c r="C150" s="62">
        <v>291.76400000000001</v>
      </c>
      <c r="D150" s="7">
        <f t="shared" si="8"/>
        <v>150.08436213991769</v>
      </c>
    </row>
    <row r="151" spans="2:4">
      <c r="B151" s="8">
        <v>44958</v>
      </c>
      <c r="C151" s="62">
        <v>292.05799999999999</v>
      </c>
      <c r="D151" s="7">
        <f t="shared" si="8"/>
        <v>150.23559670781893</v>
      </c>
    </row>
    <row r="152" spans="2:4">
      <c r="B152" s="8">
        <v>44986</v>
      </c>
      <c r="C152" s="62">
        <v>292.63799999999998</v>
      </c>
      <c r="D152" s="7">
        <f t="shared" si="8"/>
        <v>150.53395061728395</v>
      </c>
    </row>
    <row r="153" spans="2:4">
      <c r="B153" s="8">
        <v>45017</v>
      </c>
      <c r="C153" s="62">
        <v>294.95600000000002</v>
      </c>
      <c r="D153" s="7">
        <f t="shared" si="8"/>
        <v>151.72633744855969</v>
      </c>
    </row>
    <row r="154" spans="2:4">
      <c r="B154" s="8">
        <v>45047</v>
      </c>
      <c r="C154" s="62">
        <v>295.637</v>
      </c>
      <c r="D154" s="7">
        <f t="shared" si="8"/>
        <v>152.07664609053498</v>
      </c>
    </row>
    <row r="155" spans="2:4">
      <c r="B155" s="8">
        <v>45078</v>
      </c>
      <c r="C155" s="62">
        <v>297.96300000000002</v>
      </c>
      <c r="D155" s="7">
        <f t="shared" si="8"/>
        <v>153.27314814814815</v>
      </c>
    </row>
    <row r="156" spans="2:4">
      <c r="B156" s="8">
        <v>45108</v>
      </c>
      <c r="C156" s="62">
        <v>301.00400000000002</v>
      </c>
      <c r="D156" s="7">
        <f t="shared" si="8"/>
        <v>154.83744855967078</v>
      </c>
    </row>
    <row r="157" spans="2:4">
      <c r="B157" s="8">
        <v>45139</v>
      </c>
      <c r="C157" s="62">
        <v>302.69499999999999</v>
      </c>
      <c r="D157" s="7">
        <f t="shared" si="8"/>
        <v>155.70730452674897</v>
      </c>
    </row>
    <row r="158" spans="2:4">
      <c r="B158" s="8">
        <v>45170</v>
      </c>
      <c r="C158" s="62">
        <v>303.18700000000001</v>
      </c>
      <c r="D158" s="7">
        <f t="shared" si="8"/>
        <v>155.96039094650206</v>
      </c>
    </row>
    <row r="159" spans="2:4">
      <c r="B159" s="8">
        <v>45200</v>
      </c>
      <c r="C159" s="62">
        <v>305.577</v>
      </c>
      <c r="D159" s="7">
        <f t="shared" si="8"/>
        <v>157.18981481481481</v>
      </c>
    </row>
    <row r="160" spans="2:4">
      <c r="B160" s="8">
        <v>45231</v>
      </c>
      <c r="C160" s="62">
        <v>309.72800000000001</v>
      </c>
      <c r="D160" s="7">
        <f t="shared" si="8"/>
        <v>159.32510288065842</v>
      </c>
    </row>
    <row r="161" spans="2:4">
      <c r="B161" s="8">
        <v>45261</v>
      </c>
      <c r="C161" s="62">
        <v>310.44299999999998</v>
      </c>
      <c r="D161" s="7">
        <f t="shared" si="8"/>
        <v>159.6929012345679</v>
      </c>
    </row>
    <row r="162" spans="2:4">
      <c r="B162" s="8">
        <v>45292</v>
      </c>
      <c r="C162" s="62">
        <v>311.94600000000003</v>
      </c>
      <c r="D162" s="7">
        <f t="shared" si="8"/>
        <v>160.46604938271605</v>
      </c>
    </row>
    <row r="163" spans="2:4">
      <c r="B163" s="8">
        <v>45323</v>
      </c>
      <c r="C163" s="62">
        <v>313.99799999999999</v>
      </c>
      <c r="D163" s="7">
        <f t="shared" si="8"/>
        <v>161.52160493827159</v>
      </c>
    </row>
    <row r="164" spans="2:4">
      <c r="B164" s="8">
        <v>45352</v>
      </c>
      <c r="C164" s="62">
        <v>316.96499999999997</v>
      </c>
      <c r="D164" s="7">
        <f t="shared" si="8"/>
        <v>163.04783950617281</v>
      </c>
    </row>
    <row r="165" spans="2:4">
      <c r="B165" s="8">
        <v>45383</v>
      </c>
      <c r="C165" s="62">
        <v>317.60599999999999</v>
      </c>
      <c r="D165" s="7">
        <f t="shared" si="8"/>
        <v>163.3775720164609</v>
      </c>
    </row>
    <row r="166" spans="2:4">
      <c r="B166" s="8">
        <v>45413</v>
      </c>
      <c r="C166" s="62">
        <v>320.52999999999997</v>
      </c>
      <c r="D166" s="7">
        <f t="shared" si="8"/>
        <v>164.88168724279834</v>
      </c>
    </row>
    <row r="167" spans="2:4">
      <c r="B167" s="8">
        <v>45444</v>
      </c>
      <c r="C167" s="62">
        <v>326.51</v>
      </c>
      <c r="D167" s="7">
        <f t="shared" si="8"/>
        <v>167.95781893004116</v>
      </c>
    </row>
    <row r="168" spans="2:4">
      <c r="B168" s="8">
        <v>45474</v>
      </c>
      <c r="C168" s="62">
        <v>328.51499999999999</v>
      </c>
      <c r="D168" s="7">
        <f t="shared" si="8"/>
        <v>168.9891975308642</v>
      </c>
    </row>
    <row r="169" spans="2:4">
      <c r="B169" s="8">
        <v>45505</v>
      </c>
      <c r="C169" s="62">
        <v>327.14800000000002</v>
      </c>
      <c r="D169" s="7">
        <f t="shared" si="8"/>
        <v>168.28600823045269</v>
      </c>
    </row>
    <row r="170" spans="2:4">
      <c r="B170" s="8">
        <v>45536</v>
      </c>
      <c r="C170" s="62">
        <v>326.82299999999998</v>
      </c>
      <c r="D170" s="7">
        <f t="shared" si="8"/>
        <v>168.11882716049382</v>
      </c>
    </row>
    <row r="171" spans="2:4">
      <c r="B171" s="8">
        <v>45566</v>
      </c>
      <c r="C171" s="62">
        <v>326.08699999999999</v>
      </c>
      <c r="D171" s="7">
        <f t="shared" si="8"/>
        <v>167.74022633744855</v>
      </c>
    </row>
    <row r="172" spans="2:4">
      <c r="B172" s="8">
        <v>45597</v>
      </c>
      <c r="C172" s="62">
        <v>326.065</v>
      </c>
      <c r="D172" s="7">
        <f t="shared" si="8"/>
        <v>167.72890946502056</v>
      </c>
    </row>
    <row r="173" spans="2:4">
      <c r="B173" s="8">
        <v>45627</v>
      </c>
      <c r="C173" s="62">
        <v>330.58600000000001</v>
      </c>
      <c r="D173" s="7">
        <f t="shared" si="8"/>
        <v>170.05452674897117</v>
      </c>
    </row>
    <row r="174" spans="2:4">
      <c r="B174" s="61"/>
    </row>
    <row r="175" spans="2:4">
      <c r="B175" s="61"/>
    </row>
    <row r="176" spans="2:4">
      <c r="B176" s="61"/>
    </row>
    <row r="177" spans="2:2">
      <c r="B177" s="61"/>
    </row>
    <row r="178" spans="2:2">
      <c r="B178" s="61"/>
    </row>
    <row r="179" spans="2:2">
      <c r="B179" s="61"/>
    </row>
    <row r="180" spans="2:2">
      <c r="B180" s="61"/>
    </row>
    <row r="181" spans="2:2">
      <c r="B181" s="61"/>
    </row>
    <row r="182" spans="2:2">
      <c r="B182" s="61"/>
    </row>
    <row r="183" spans="2:2">
      <c r="B183" s="61"/>
    </row>
    <row r="184" spans="2:2">
      <c r="B184" s="61"/>
    </row>
    <row r="185" spans="2:2">
      <c r="B185" s="61"/>
    </row>
    <row r="186" spans="2:2">
      <c r="B186" s="61"/>
    </row>
    <row r="187" spans="2:2">
      <c r="B187" s="61"/>
    </row>
    <row r="188" spans="2:2">
      <c r="B188" s="61"/>
    </row>
    <row r="189" spans="2:2">
      <c r="B189" s="61"/>
    </row>
    <row r="190" spans="2:2">
      <c r="B190" s="61"/>
    </row>
    <row r="191" spans="2:2">
      <c r="B191" s="61"/>
    </row>
    <row r="192" spans="2:2">
      <c r="B192" s="61"/>
    </row>
    <row r="193" spans="2:2">
      <c r="B193" s="61"/>
    </row>
    <row r="194" spans="2:2">
      <c r="B194" s="61"/>
    </row>
    <row r="195" spans="2:2">
      <c r="B195" s="61"/>
    </row>
    <row r="196" spans="2:2">
      <c r="B196" s="61"/>
    </row>
    <row r="197" spans="2:2">
      <c r="B197" s="61"/>
    </row>
    <row r="198" spans="2:2">
      <c r="B198" s="61"/>
    </row>
    <row r="199" spans="2:2">
      <c r="B199" s="61"/>
    </row>
    <row r="200" spans="2:2">
      <c r="B200" s="61"/>
    </row>
    <row r="201" spans="2:2">
      <c r="B201" s="61"/>
    </row>
    <row r="202" spans="2:2">
      <c r="B202" s="61"/>
    </row>
    <row r="203" spans="2:2">
      <c r="B203" s="61"/>
    </row>
    <row r="204" spans="2:2">
      <c r="B204" s="61"/>
    </row>
    <row r="205" spans="2:2">
      <c r="B205" s="61"/>
    </row>
    <row r="206" spans="2:2">
      <c r="B206" s="61"/>
    </row>
    <row r="207" spans="2:2">
      <c r="B207" s="61"/>
    </row>
    <row r="208" spans="2:2">
      <c r="B208" s="61"/>
    </row>
    <row r="209" spans="2:2">
      <c r="B209" s="61"/>
    </row>
    <row r="210" spans="2:2">
      <c r="B210" s="61"/>
    </row>
    <row r="211" spans="2:2">
      <c r="B211" s="61"/>
    </row>
    <row r="212" spans="2:2">
      <c r="B212" s="61"/>
    </row>
    <row r="213" spans="2:2">
      <c r="B213" s="61"/>
    </row>
    <row r="214" spans="2:2">
      <c r="B214" s="61"/>
    </row>
  </sheetData>
  <mergeCells count="1">
    <mergeCell ref="F3:H3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1">
    <tabColor rgb="FF92D050"/>
  </sheetPr>
  <dimension ref="B2:Q173"/>
  <sheetViews>
    <sheetView showGridLines="0" zoomScale="85" zoomScaleNormal="85" workbookViewId="0">
      <selection activeCell="H6" sqref="H6:H125"/>
    </sheetView>
  </sheetViews>
  <sheetFormatPr baseColWidth="10" defaultRowHeight="13.2"/>
  <cols>
    <col min="4" max="4" width="16.6640625" bestFit="1" customWidth="1"/>
  </cols>
  <sheetData>
    <row r="2" spans="2:8">
      <c r="C2" s="19"/>
    </row>
    <row r="3" spans="2:8">
      <c r="C3" s="19"/>
      <c r="F3" s="122" t="s">
        <v>20</v>
      </c>
      <c r="G3" s="122"/>
      <c r="H3" s="122"/>
    </row>
    <row r="5" spans="2:8">
      <c r="C5" s="5" t="s">
        <v>2</v>
      </c>
      <c r="D5" s="53" t="s">
        <v>17</v>
      </c>
      <c r="G5" s="74" t="s">
        <v>2</v>
      </c>
      <c r="H5" s="77" t="s">
        <v>17</v>
      </c>
    </row>
    <row r="6" spans="2:8">
      <c r="B6" s="8">
        <v>40544</v>
      </c>
      <c r="C6" s="56">
        <v>181.4</v>
      </c>
      <c r="D6" s="10">
        <f>100*C6/$C$6</f>
        <v>100</v>
      </c>
      <c r="F6" s="76">
        <f>+B54</f>
        <v>42005</v>
      </c>
      <c r="G6" s="62">
        <f>+C54</f>
        <v>178</v>
      </c>
      <c r="H6" s="62">
        <f>+G6/$G$6*100</f>
        <v>100</v>
      </c>
    </row>
    <row r="7" spans="2:8">
      <c r="B7" s="8">
        <v>40575</v>
      </c>
      <c r="C7" s="56">
        <v>193</v>
      </c>
      <c r="D7" s="10">
        <f>100*C7/$C$6</f>
        <v>106.39470782800441</v>
      </c>
      <c r="F7" s="76">
        <f t="shared" ref="F7:F70" si="0">+B55</f>
        <v>42036</v>
      </c>
      <c r="G7" s="62">
        <f t="shared" ref="G7:G70" si="1">+C55</f>
        <v>173</v>
      </c>
      <c r="H7" s="62">
        <f t="shared" ref="H7:H70" si="2">+G7/$G$6*100</f>
        <v>97.19101123595506</v>
      </c>
    </row>
    <row r="8" spans="2:8">
      <c r="B8" s="8">
        <v>40603</v>
      </c>
      <c r="C8" s="56">
        <v>197.7</v>
      </c>
      <c r="D8" s="10">
        <f t="shared" ref="D8:D71" si="3">100*C8/$C$6</f>
        <v>108.9856670341786</v>
      </c>
      <c r="F8" s="76">
        <f t="shared" si="0"/>
        <v>42064</v>
      </c>
      <c r="G8" s="62">
        <f t="shared" si="1"/>
        <v>169.1</v>
      </c>
      <c r="H8" s="62">
        <f t="shared" si="2"/>
        <v>95</v>
      </c>
    </row>
    <row r="9" spans="2:8">
      <c r="B9" s="8">
        <v>40634</v>
      </c>
      <c r="C9" s="56">
        <v>201.5</v>
      </c>
      <c r="D9" s="10">
        <f t="shared" si="3"/>
        <v>111.08048511576627</v>
      </c>
      <c r="F9" s="76">
        <f t="shared" si="0"/>
        <v>42095</v>
      </c>
      <c r="G9" s="62">
        <f t="shared" si="1"/>
        <v>163.69999999999999</v>
      </c>
      <c r="H9" s="62">
        <f t="shared" si="2"/>
        <v>91.966292134831448</v>
      </c>
    </row>
    <row r="10" spans="2:8">
      <c r="B10" s="8">
        <v>40664</v>
      </c>
      <c r="C10" s="56">
        <v>201.5</v>
      </c>
      <c r="D10" s="10">
        <f t="shared" si="3"/>
        <v>111.08048511576627</v>
      </c>
      <c r="F10" s="76">
        <f t="shared" si="0"/>
        <v>42125</v>
      </c>
      <c r="G10" s="62">
        <f t="shared" si="1"/>
        <v>160.19999999999999</v>
      </c>
      <c r="H10" s="62">
        <f t="shared" si="2"/>
        <v>89.999999999999986</v>
      </c>
    </row>
    <row r="11" spans="2:8">
      <c r="B11" s="8">
        <v>40695</v>
      </c>
      <c r="C11" s="56">
        <v>199.2</v>
      </c>
      <c r="D11" s="10">
        <f t="shared" si="3"/>
        <v>109.81256890848952</v>
      </c>
      <c r="F11" s="76">
        <f t="shared" si="0"/>
        <v>42156</v>
      </c>
      <c r="G11" s="62">
        <f t="shared" si="1"/>
        <v>159.69999999999999</v>
      </c>
      <c r="H11" s="62">
        <f t="shared" si="2"/>
        <v>89.719101123595507</v>
      </c>
    </row>
    <row r="12" spans="2:8">
      <c r="B12" s="8">
        <v>40725</v>
      </c>
      <c r="C12" s="56">
        <v>199.7</v>
      </c>
      <c r="D12" s="10">
        <f t="shared" si="3"/>
        <v>110.08820286659316</v>
      </c>
      <c r="F12" s="76">
        <f t="shared" si="0"/>
        <v>42186</v>
      </c>
      <c r="G12" s="62">
        <f t="shared" si="1"/>
        <v>159</v>
      </c>
      <c r="H12" s="62">
        <f t="shared" si="2"/>
        <v>89.325842696629209</v>
      </c>
    </row>
    <row r="13" spans="2:8">
      <c r="B13" s="8">
        <v>40756</v>
      </c>
      <c r="C13" s="56">
        <v>200</v>
      </c>
      <c r="D13" s="10">
        <f t="shared" si="3"/>
        <v>110.25358324145535</v>
      </c>
      <c r="F13" s="76">
        <f t="shared" si="0"/>
        <v>42217</v>
      </c>
      <c r="G13" s="62">
        <f t="shared" si="1"/>
        <v>157.4</v>
      </c>
      <c r="H13" s="62">
        <f t="shared" si="2"/>
        <v>88.426966292134836</v>
      </c>
    </row>
    <row r="14" spans="2:8">
      <c r="B14" s="8">
        <v>40787</v>
      </c>
      <c r="C14" s="56">
        <v>199.7</v>
      </c>
      <c r="D14" s="10">
        <f t="shared" si="3"/>
        <v>110.08820286659316</v>
      </c>
      <c r="F14" s="76">
        <f t="shared" si="0"/>
        <v>42248</v>
      </c>
      <c r="G14" s="62">
        <f t="shared" si="1"/>
        <v>155.1</v>
      </c>
      <c r="H14" s="62">
        <f t="shared" si="2"/>
        <v>87.13483146067415</v>
      </c>
    </row>
    <row r="15" spans="2:8">
      <c r="B15" s="8">
        <v>40817</v>
      </c>
      <c r="C15" s="56">
        <v>197.8</v>
      </c>
      <c r="D15" s="10">
        <f t="shared" si="3"/>
        <v>109.04079382579934</v>
      </c>
      <c r="F15" s="76">
        <f t="shared" si="0"/>
        <v>42278</v>
      </c>
      <c r="G15" s="62">
        <f t="shared" si="1"/>
        <v>151.6</v>
      </c>
      <c r="H15" s="62">
        <f t="shared" si="2"/>
        <v>85.168539325842701</v>
      </c>
    </row>
    <row r="16" spans="2:8">
      <c r="B16" s="8">
        <v>40848</v>
      </c>
      <c r="C16" s="56">
        <v>196.6</v>
      </c>
      <c r="D16" s="10">
        <f t="shared" si="3"/>
        <v>108.3792723263506</v>
      </c>
      <c r="F16" s="76">
        <f t="shared" si="0"/>
        <v>42309</v>
      </c>
      <c r="G16" s="62">
        <f t="shared" si="1"/>
        <v>146</v>
      </c>
      <c r="H16" s="62">
        <f t="shared" si="2"/>
        <v>82.022471910112358</v>
      </c>
    </row>
    <row r="17" spans="2:8">
      <c r="B17" s="8">
        <v>40878</v>
      </c>
      <c r="C17" s="56">
        <v>196.1</v>
      </c>
      <c r="D17" s="10">
        <f t="shared" si="3"/>
        <v>108.10363836824696</v>
      </c>
      <c r="F17" s="76">
        <f t="shared" si="0"/>
        <v>42339</v>
      </c>
      <c r="G17" s="62">
        <f t="shared" si="1"/>
        <v>142.1</v>
      </c>
      <c r="H17" s="62">
        <f t="shared" si="2"/>
        <v>79.831460674157299</v>
      </c>
    </row>
    <row r="18" spans="2:8">
      <c r="B18" s="8">
        <v>40909</v>
      </c>
      <c r="C18" s="56">
        <v>196.3</v>
      </c>
      <c r="D18" s="10">
        <f t="shared" si="3"/>
        <v>108.21389195148842</v>
      </c>
      <c r="F18" s="76">
        <f t="shared" si="0"/>
        <v>42370</v>
      </c>
      <c r="G18" s="62">
        <f t="shared" si="1"/>
        <v>139.69999999999999</v>
      </c>
      <c r="H18" s="62">
        <f t="shared" si="2"/>
        <v>78.483146067415717</v>
      </c>
    </row>
    <row r="19" spans="2:8">
      <c r="B19" s="8">
        <v>40940</v>
      </c>
      <c r="C19" s="56">
        <v>198.2</v>
      </c>
      <c r="D19" s="10">
        <f t="shared" si="3"/>
        <v>109.26130099228224</v>
      </c>
      <c r="F19" s="76">
        <f t="shared" si="0"/>
        <v>42401</v>
      </c>
      <c r="G19" s="62">
        <f t="shared" si="1"/>
        <v>138.6</v>
      </c>
      <c r="H19" s="62">
        <f t="shared" si="2"/>
        <v>77.865168539325836</v>
      </c>
    </row>
    <row r="20" spans="2:8">
      <c r="B20" s="8">
        <v>40969</v>
      </c>
      <c r="C20" s="56">
        <v>196.3</v>
      </c>
      <c r="D20" s="10">
        <f t="shared" si="3"/>
        <v>108.21389195148842</v>
      </c>
      <c r="F20" s="76">
        <f t="shared" si="0"/>
        <v>42430</v>
      </c>
      <c r="G20" s="62">
        <f t="shared" si="1"/>
        <v>138.69999999999999</v>
      </c>
      <c r="H20" s="62">
        <f t="shared" si="2"/>
        <v>77.921348314606732</v>
      </c>
    </row>
    <row r="21" spans="2:8">
      <c r="B21" s="8">
        <v>41000</v>
      </c>
      <c r="C21" s="56">
        <v>196.3</v>
      </c>
      <c r="D21" s="10">
        <f t="shared" si="3"/>
        <v>108.21389195148842</v>
      </c>
      <c r="F21" s="76">
        <f t="shared" si="0"/>
        <v>42461</v>
      </c>
      <c r="G21" s="62">
        <f t="shared" si="1"/>
        <v>142.69999999999999</v>
      </c>
      <c r="H21" s="62">
        <f t="shared" si="2"/>
        <v>80.168539325842687</v>
      </c>
    </row>
    <row r="22" spans="2:8">
      <c r="B22" s="8">
        <v>41030</v>
      </c>
      <c r="C22" s="56">
        <v>195.2</v>
      </c>
      <c r="D22" s="10">
        <f t="shared" si="3"/>
        <v>107.60749724366042</v>
      </c>
      <c r="F22" s="76">
        <f t="shared" si="0"/>
        <v>42491</v>
      </c>
      <c r="G22" s="62">
        <f t="shared" si="1"/>
        <v>148.1</v>
      </c>
      <c r="H22" s="62">
        <f t="shared" si="2"/>
        <v>83.202247191011239</v>
      </c>
    </row>
    <row r="23" spans="2:8">
      <c r="B23" s="8">
        <v>41061</v>
      </c>
      <c r="C23" s="56">
        <v>189.9</v>
      </c>
      <c r="D23" s="10">
        <f t="shared" si="3"/>
        <v>104.68577728776185</v>
      </c>
      <c r="F23" s="76">
        <f t="shared" si="0"/>
        <v>42522</v>
      </c>
      <c r="G23" s="62">
        <f t="shared" si="1"/>
        <v>151.6</v>
      </c>
      <c r="H23" s="62">
        <f t="shared" si="2"/>
        <v>85.168539325842701</v>
      </c>
    </row>
    <row r="24" spans="2:8">
      <c r="B24" s="8">
        <v>41091</v>
      </c>
      <c r="C24" s="56">
        <v>186</v>
      </c>
      <c r="D24" s="10">
        <f t="shared" si="3"/>
        <v>102.53583241455347</v>
      </c>
      <c r="F24" s="76">
        <f t="shared" si="0"/>
        <v>42552</v>
      </c>
      <c r="G24" s="62">
        <f t="shared" si="1"/>
        <v>154.6</v>
      </c>
      <c r="H24" s="62">
        <f t="shared" si="2"/>
        <v>86.853932584269657</v>
      </c>
    </row>
    <row r="25" spans="2:8">
      <c r="B25" s="8">
        <v>41122</v>
      </c>
      <c r="C25" s="56">
        <v>180.7</v>
      </c>
      <c r="D25" s="10">
        <f t="shared" si="3"/>
        <v>99.614112458654901</v>
      </c>
      <c r="F25" s="76">
        <f t="shared" si="0"/>
        <v>42583</v>
      </c>
      <c r="G25" s="62">
        <f t="shared" si="1"/>
        <v>157.6</v>
      </c>
      <c r="H25" s="62">
        <f t="shared" si="2"/>
        <v>88.539325842696627</v>
      </c>
    </row>
    <row r="26" spans="2:8">
      <c r="B26" s="8">
        <v>41153</v>
      </c>
      <c r="C26" s="56">
        <v>183.7</v>
      </c>
      <c r="D26" s="10">
        <f t="shared" si="3"/>
        <v>101.26791620727673</v>
      </c>
      <c r="F26" s="76">
        <f t="shared" si="0"/>
        <v>42614</v>
      </c>
      <c r="G26" s="62">
        <f t="shared" si="1"/>
        <v>156</v>
      </c>
      <c r="H26" s="62">
        <f t="shared" si="2"/>
        <v>87.640449438202253</v>
      </c>
    </row>
    <row r="27" spans="2:8">
      <c r="B27" s="8">
        <v>41183</v>
      </c>
      <c r="C27" s="56">
        <v>179.5</v>
      </c>
      <c r="D27" s="10">
        <f t="shared" si="3"/>
        <v>98.952590959206177</v>
      </c>
      <c r="F27" s="76">
        <f t="shared" si="0"/>
        <v>42644</v>
      </c>
      <c r="G27" s="62">
        <f t="shared" si="1"/>
        <v>154</v>
      </c>
      <c r="H27" s="62">
        <f t="shared" si="2"/>
        <v>86.516853932584269</v>
      </c>
    </row>
    <row r="28" spans="2:8">
      <c r="B28" s="8">
        <v>41214</v>
      </c>
      <c r="C28" s="56">
        <v>177.4</v>
      </c>
      <c r="D28" s="10">
        <f t="shared" si="3"/>
        <v>97.794928335170894</v>
      </c>
      <c r="F28" s="76">
        <f t="shared" si="0"/>
        <v>42675</v>
      </c>
      <c r="G28" s="62">
        <f t="shared" si="1"/>
        <v>153.5</v>
      </c>
      <c r="H28" s="62">
        <f t="shared" si="2"/>
        <v>86.235955056179776</v>
      </c>
    </row>
    <row r="29" spans="2:8">
      <c r="B29" s="8">
        <v>41244</v>
      </c>
      <c r="C29" s="56">
        <v>179.1</v>
      </c>
      <c r="D29" s="10">
        <f t="shared" si="3"/>
        <v>98.732083792723259</v>
      </c>
      <c r="F29" s="76">
        <f t="shared" si="0"/>
        <v>42705</v>
      </c>
      <c r="G29" s="62">
        <f t="shared" si="1"/>
        <v>155.4</v>
      </c>
      <c r="H29" s="62">
        <f t="shared" si="2"/>
        <v>87.303370786516851</v>
      </c>
    </row>
    <row r="30" spans="2:8">
      <c r="B30" s="8">
        <v>41275</v>
      </c>
      <c r="C30" s="56">
        <v>179.1</v>
      </c>
      <c r="D30" s="10">
        <f t="shared" si="3"/>
        <v>98.732083792723259</v>
      </c>
      <c r="F30" s="76">
        <f t="shared" si="0"/>
        <v>42736</v>
      </c>
      <c r="G30" s="62">
        <f t="shared" si="1"/>
        <v>159.6</v>
      </c>
      <c r="H30" s="62">
        <f t="shared" si="2"/>
        <v>89.662921348314612</v>
      </c>
    </row>
    <row r="31" spans="2:8">
      <c r="B31" s="8">
        <v>41306</v>
      </c>
      <c r="C31" s="56">
        <v>177.6</v>
      </c>
      <c r="D31" s="10">
        <f t="shared" si="3"/>
        <v>97.905181918412339</v>
      </c>
      <c r="F31" s="76">
        <f t="shared" si="0"/>
        <v>42767</v>
      </c>
      <c r="G31" s="62">
        <f t="shared" si="1"/>
        <v>163.4</v>
      </c>
      <c r="H31" s="62">
        <f t="shared" si="2"/>
        <v>91.797752808988761</v>
      </c>
    </row>
    <row r="32" spans="2:8">
      <c r="B32" s="8">
        <v>41334</v>
      </c>
      <c r="C32" s="56">
        <v>176.9</v>
      </c>
      <c r="D32" s="10">
        <f t="shared" si="3"/>
        <v>97.519294377067254</v>
      </c>
      <c r="F32" s="76">
        <f t="shared" si="0"/>
        <v>42795</v>
      </c>
      <c r="G32" s="62">
        <f t="shared" si="1"/>
        <v>166.1</v>
      </c>
      <c r="H32" s="62">
        <f t="shared" si="2"/>
        <v>93.31460674157303</v>
      </c>
    </row>
    <row r="33" spans="2:8">
      <c r="B33" s="8">
        <v>41365</v>
      </c>
      <c r="C33" s="56">
        <v>177.6</v>
      </c>
      <c r="D33" s="10">
        <f t="shared" si="3"/>
        <v>97.905181918412339</v>
      </c>
      <c r="F33" s="76">
        <f t="shared" si="0"/>
        <v>42826</v>
      </c>
      <c r="G33" s="62">
        <f t="shared" si="1"/>
        <v>167.3</v>
      </c>
      <c r="H33" s="62">
        <f t="shared" si="2"/>
        <v>93.988764044943835</v>
      </c>
    </row>
    <row r="34" spans="2:8">
      <c r="B34" s="8">
        <v>41395</v>
      </c>
      <c r="C34" s="56">
        <v>174.9</v>
      </c>
      <c r="D34" s="10">
        <f t="shared" si="3"/>
        <v>96.416758544652694</v>
      </c>
      <c r="F34" s="76">
        <f t="shared" si="0"/>
        <v>42856</v>
      </c>
      <c r="G34" s="62">
        <f t="shared" si="1"/>
        <v>170.3</v>
      </c>
      <c r="H34" s="62">
        <f t="shared" si="2"/>
        <v>95.674157303370791</v>
      </c>
    </row>
    <row r="35" spans="2:8">
      <c r="B35" s="8">
        <v>41426</v>
      </c>
      <c r="C35" s="56">
        <v>175.1</v>
      </c>
      <c r="D35" s="10">
        <f t="shared" si="3"/>
        <v>96.527012127894153</v>
      </c>
      <c r="F35" s="76">
        <f t="shared" si="0"/>
        <v>42887</v>
      </c>
      <c r="G35" s="62">
        <f t="shared" si="1"/>
        <v>171.5</v>
      </c>
      <c r="H35" s="62">
        <f t="shared" si="2"/>
        <v>96.348314606741567</v>
      </c>
    </row>
    <row r="36" spans="2:8">
      <c r="B36" s="8">
        <v>41456</v>
      </c>
      <c r="C36" s="56">
        <v>175.6</v>
      </c>
      <c r="D36" s="10">
        <f t="shared" si="3"/>
        <v>96.802646085997793</v>
      </c>
      <c r="F36" s="76">
        <f t="shared" si="0"/>
        <v>42917</v>
      </c>
      <c r="G36" s="62">
        <f t="shared" si="1"/>
        <v>175.2</v>
      </c>
      <c r="H36" s="62">
        <f t="shared" si="2"/>
        <v>98.426966292134821</v>
      </c>
    </row>
    <row r="37" spans="2:8">
      <c r="B37" s="8">
        <v>41487</v>
      </c>
      <c r="C37" s="56">
        <v>175.3</v>
      </c>
      <c r="D37" s="10">
        <f t="shared" si="3"/>
        <v>96.637265711135612</v>
      </c>
      <c r="F37" s="76">
        <f t="shared" si="0"/>
        <v>42948</v>
      </c>
      <c r="G37" s="62">
        <f t="shared" si="1"/>
        <v>168.6</v>
      </c>
      <c r="H37" s="62">
        <f t="shared" si="2"/>
        <v>94.719101123595507</v>
      </c>
    </row>
    <row r="38" spans="2:8">
      <c r="B38" s="8">
        <v>41518</v>
      </c>
      <c r="C38" s="56">
        <v>174.3</v>
      </c>
      <c r="D38" s="10">
        <f t="shared" si="3"/>
        <v>96.085997794928332</v>
      </c>
      <c r="F38" s="76">
        <f t="shared" si="0"/>
        <v>42979</v>
      </c>
      <c r="G38" s="62">
        <f t="shared" si="1"/>
        <v>171</v>
      </c>
      <c r="H38" s="62">
        <f t="shared" si="2"/>
        <v>96.067415730337075</v>
      </c>
    </row>
    <row r="39" spans="2:8">
      <c r="B39" s="8">
        <v>41548</v>
      </c>
      <c r="C39" s="56">
        <v>176.6</v>
      </c>
      <c r="D39" s="10">
        <f t="shared" si="3"/>
        <v>97.353914002205073</v>
      </c>
      <c r="F39" s="76">
        <f t="shared" si="0"/>
        <v>43009</v>
      </c>
      <c r="G39" s="62">
        <f t="shared" si="1"/>
        <v>169.3</v>
      </c>
      <c r="H39" s="62">
        <f t="shared" si="2"/>
        <v>95.112359550561806</v>
      </c>
    </row>
    <row r="40" spans="2:8">
      <c r="B40" s="8">
        <v>41579</v>
      </c>
      <c r="C40" s="56">
        <v>178.9</v>
      </c>
      <c r="D40" s="10">
        <f t="shared" si="3"/>
        <v>98.6218302094818</v>
      </c>
      <c r="F40" s="76">
        <f t="shared" si="0"/>
        <v>43040</v>
      </c>
      <c r="G40" s="62">
        <f t="shared" si="1"/>
        <v>167.3</v>
      </c>
      <c r="H40" s="62">
        <f t="shared" si="2"/>
        <v>93.988764044943835</v>
      </c>
    </row>
    <row r="41" spans="2:8">
      <c r="B41" s="8">
        <v>41609</v>
      </c>
      <c r="C41" s="56">
        <v>180</v>
      </c>
      <c r="D41" s="10">
        <f t="shared" si="3"/>
        <v>99.228224917309817</v>
      </c>
      <c r="F41" s="76">
        <f t="shared" si="0"/>
        <v>43070</v>
      </c>
      <c r="G41" s="62">
        <f t="shared" si="1"/>
        <v>168.3</v>
      </c>
      <c r="H41" s="62">
        <f t="shared" si="2"/>
        <v>94.55056179775282</v>
      </c>
    </row>
    <row r="42" spans="2:8">
      <c r="B42" s="8">
        <v>41640</v>
      </c>
      <c r="C42" s="56">
        <v>181.4</v>
      </c>
      <c r="D42" s="10">
        <f t="shared" si="3"/>
        <v>100</v>
      </c>
      <c r="F42" s="76">
        <f t="shared" si="0"/>
        <v>43101</v>
      </c>
      <c r="G42" s="62">
        <f t="shared" si="1"/>
        <v>169.3</v>
      </c>
      <c r="H42" s="62">
        <f t="shared" si="2"/>
        <v>95.112359550561806</v>
      </c>
    </row>
    <row r="43" spans="2:8">
      <c r="B43" s="8">
        <v>41671</v>
      </c>
      <c r="C43" s="56">
        <v>182.1</v>
      </c>
      <c r="D43" s="10">
        <f t="shared" si="3"/>
        <v>100.38588754134508</v>
      </c>
      <c r="F43" s="76">
        <f t="shared" si="0"/>
        <v>43132</v>
      </c>
      <c r="G43" s="62">
        <f t="shared" si="1"/>
        <v>174.6</v>
      </c>
      <c r="H43" s="62">
        <f t="shared" si="2"/>
        <v>98.089887640449433</v>
      </c>
    </row>
    <row r="44" spans="2:8">
      <c r="B44" s="8">
        <v>41699</v>
      </c>
      <c r="C44" s="56">
        <v>180.6</v>
      </c>
      <c r="D44" s="10">
        <f t="shared" si="3"/>
        <v>99.558985667034179</v>
      </c>
      <c r="F44" s="76">
        <f t="shared" si="0"/>
        <v>43160</v>
      </c>
      <c r="G44" s="62">
        <f t="shared" si="1"/>
        <v>177.7</v>
      </c>
      <c r="H44" s="62">
        <f t="shared" si="2"/>
        <v>99.831460674157299</v>
      </c>
    </row>
    <row r="45" spans="2:8">
      <c r="B45" s="8">
        <v>41730</v>
      </c>
      <c r="C45" s="56">
        <v>182.1</v>
      </c>
      <c r="D45" s="10">
        <f t="shared" si="3"/>
        <v>100.38588754134508</v>
      </c>
      <c r="F45" s="76">
        <f t="shared" si="0"/>
        <v>43191</v>
      </c>
      <c r="G45" s="62">
        <f t="shared" si="1"/>
        <v>182</v>
      </c>
      <c r="H45" s="62">
        <f t="shared" si="2"/>
        <v>102.24719101123596</v>
      </c>
    </row>
    <row r="46" spans="2:8">
      <c r="B46" s="8">
        <v>41760</v>
      </c>
      <c r="C46" s="56">
        <v>183.3</v>
      </c>
      <c r="D46" s="10">
        <f t="shared" si="3"/>
        <v>101.04740904079382</v>
      </c>
      <c r="F46" s="76">
        <f t="shared" si="0"/>
        <v>43221</v>
      </c>
      <c r="G46" s="62">
        <f t="shared" si="1"/>
        <v>188.9</v>
      </c>
      <c r="H46" s="62">
        <f t="shared" si="2"/>
        <v>106.12359550561798</v>
      </c>
    </row>
    <row r="47" spans="2:8">
      <c r="B47" s="8">
        <v>41791</v>
      </c>
      <c r="C47" s="56">
        <v>183.7</v>
      </c>
      <c r="D47" s="10">
        <f t="shared" si="3"/>
        <v>101.26791620727673</v>
      </c>
      <c r="F47" s="76">
        <f t="shared" si="0"/>
        <v>43252</v>
      </c>
      <c r="G47" s="62">
        <f t="shared" si="1"/>
        <v>192.9</v>
      </c>
      <c r="H47" s="62">
        <f t="shared" si="2"/>
        <v>108.37078651685394</v>
      </c>
    </row>
    <row r="48" spans="2:8">
      <c r="B48" s="8">
        <v>41821</v>
      </c>
      <c r="C48" s="56">
        <v>184.6</v>
      </c>
      <c r="D48" s="10">
        <f t="shared" si="3"/>
        <v>101.76405733186328</v>
      </c>
      <c r="F48" s="76">
        <f t="shared" si="0"/>
        <v>43282</v>
      </c>
      <c r="G48" s="62">
        <f t="shared" si="1"/>
        <v>196.5</v>
      </c>
      <c r="H48" s="62">
        <f t="shared" si="2"/>
        <v>110.3932584269663</v>
      </c>
    </row>
    <row r="49" spans="2:8">
      <c r="B49" s="8">
        <v>41852</v>
      </c>
      <c r="C49" s="56">
        <v>185.2</v>
      </c>
      <c r="D49" s="10">
        <f t="shared" si="3"/>
        <v>102.09481808158765</v>
      </c>
      <c r="F49" s="76">
        <f t="shared" si="0"/>
        <v>43313</v>
      </c>
      <c r="G49" s="62">
        <f t="shared" si="1"/>
        <v>200.4</v>
      </c>
      <c r="H49" s="62">
        <f t="shared" si="2"/>
        <v>112.58426966292134</v>
      </c>
    </row>
    <row r="50" spans="2:8">
      <c r="B50" s="8">
        <v>41883</v>
      </c>
      <c r="C50" s="56">
        <v>185.4</v>
      </c>
      <c r="D50" s="10">
        <f t="shared" si="3"/>
        <v>102.20507166482911</v>
      </c>
      <c r="F50" s="76">
        <f t="shared" si="0"/>
        <v>43344</v>
      </c>
      <c r="G50" s="62">
        <f t="shared" si="1"/>
        <v>203.5</v>
      </c>
      <c r="H50" s="62">
        <f t="shared" si="2"/>
        <v>114.32584269662922</v>
      </c>
    </row>
    <row r="51" spans="2:8">
      <c r="B51" s="8">
        <v>41913</v>
      </c>
      <c r="C51" s="56">
        <v>184.5</v>
      </c>
      <c r="D51" s="10">
        <f t="shared" si="3"/>
        <v>101.70893054024255</v>
      </c>
      <c r="F51" s="76">
        <f t="shared" si="0"/>
        <v>43374</v>
      </c>
      <c r="G51" s="62">
        <f t="shared" si="1"/>
        <v>202.2</v>
      </c>
      <c r="H51" s="62">
        <f t="shared" si="2"/>
        <v>113.59550561797754</v>
      </c>
    </row>
    <row r="52" spans="2:8">
      <c r="B52" s="8">
        <v>41944</v>
      </c>
      <c r="C52" s="56">
        <v>183.1</v>
      </c>
      <c r="D52" s="10">
        <f t="shared" si="3"/>
        <v>100.93715545755236</v>
      </c>
      <c r="F52" s="76">
        <f t="shared" si="0"/>
        <v>43405</v>
      </c>
      <c r="G52" s="62">
        <f t="shared" si="1"/>
        <v>205.2</v>
      </c>
      <c r="H52" s="62">
        <f t="shared" si="2"/>
        <v>115.28089887640449</v>
      </c>
    </row>
    <row r="53" spans="2:8">
      <c r="B53" s="8">
        <v>41974</v>
      </c>
      <c r="C53" s="56">
        <v>180.9</v>
      </c>
      <c r="D53" s="10">
        <f t="shared" si="3"/>
        <v>99.72436604189636</v>
      </c>
      <c r="F53" s="76">
        <f t="shared" si="0"/>
        <v>43435</v>
      </c>
      <c r="G53" s="62">
        <f t="shared" si="1"/>
        <v>203.9</v>
      </c>
      <c r="H53" s="62">
        <f t="shared" si="2"/>
        <v>114.55056179775281</v>
      </c>
    </row>
    <row r="54" spans="2:8">
      <c r="B54" s="8">
        <v>42005</v>
      </c>
      <c r="C54" s="56">
        <v>178</v>
      </c>
      <c r="D54" s="10">
        <f t="shared" si="3"/>
        <v>98.125689084895257</v>
      </c>
      <c r="F54" s="76">
        <f t="shared" si="0"/>
        <v>43466</v>
      </c>
      <c r="G54" s="62">
        <f t="shared" si="1"/>
        <v>201.7</v>
      </c>
      <c r="H54" s="62">
        <f t="shared" si="2"/>
        <v>113.31460674157303</v>
      </c>
    </row>
    <row r="55" spans="2:8">
      <c r="B55" s="8">
        <v>42036</v>
      </c>
      <c r="C55" s="56">
        <v>173</v>
      </c>
      <c r="D55" s="10">
        <f t="shared" si="3"/>
        <v>95.369349503858871</v>
      </c>
      <c r="F55" s="76">
        <f t="shared" si="0"/>
        <v>43497</v>
      </c>
      <c r="G55" s="62">
        <f t="shared" si="1"/>
        <v>195.3</v>
      </c>
      <c r="H55" s="62">
        <f t="shared" si="2"/>
        <v>109.71910112359551</v>
      </c>
    </row>
    <row r="56" spans="2:8">
      <c r="B56" s="8">
        <v>42064</v>
      </c>
      <c r="C56" s="56">
        <v>169.1</v>
      </c>
      <c r="D56" s="10">
        <f t="shared" si="3"/>
        <v>93.219404630650487</v>
      </c>
      <c r="F56" s="76">
        <f t="shared" si="0"/>
        <v>43525</v>
      </c>
      <c r="G56" s="62">
        <f t="shared" si="1"/>
        <v>195.7</v>
      </c>
      <c r="H56" s="62">
        <f t="shared" si="2"/>
        <v>109.94382022471909</v>
      </c>
    </row>
    <row r="57" spans="2:8">
      <c r="B57" s="8">
        <v>42095</v>
      </c>
      <c r="C57" s="56">
        <v>163.69999999999999</v>
      </c>
      <c r="D57" s="10">
        <f t="shared" si="3"/>
        <v>90.242557883131184</v>
      </c>
      <c r="F57" s="76">
        <f t="shared" si="0"/>
        <v>43556</v>
      </c>
      <c r="G57" s="62">
        <f t="shared" si="1"/>
        <v>191.8</v>
      </c>
      <c r="H57" s="62">
        <f t="shared" si="2"/>
        <v>107.75280898876404</v>
      </c>
    </row>
    <row r="58" spans="2:8">
      <c r="B58" s="8">
        <v>42125</v>
      </c>
      <c r="C58" s="56">
        <v>160.19999999999999</v>
      </c>
      <c r="D58" s="10">
        <f t="shared" si="3"/>
        <v>88.313120176405718</v>
      </c>
      <c r="F58" s="76">
        <f t="shared" si="0"/>
        <v>43586</v>
      </c>
      <c r="G58" s="62">
        <f t="shared" si="1"/>
        <v>189.3</v>
      </c>
      <c r="H58" s="62">
        <f t="shared" si="2"/>
        <v>106.3483146067416</v>
      </c>
    </row>
    <row r="59" spans="2:8">
      <c r="B59" s="8">
        <v>42156</v>
      </c>
      <c r="C59" s="56">
        <v>159.69999999999999</v>
      </c>
      <c r="D59" s="10">
        <f t="shared" si="3"/>
        <v>88.037486218302078</v>
      </c>
      <c r="F59" s="76">
        <f t="shared" si="0"/>
        <v>43617</v>
      </c>
      <c r="G59" s="62">
        <f t="shared" si="1"/>
        <v>184.6</v>
      </c>
      <c r="H59" s="62">
        <f t="shared" si="2"/>
        <v>103.70786516853931</v>
      </c>
    </row>
    <row r="60" spans="2:8">
      <c r="B60" s="8">
        <v>42186</v>
      </c>
      <c r="C60" s="56">
        <v>159</v>
      </c>
      <c r="D60" s="10">
        <f t="shared" si="3"/>
        <v>87.651598676956993</v>
      </c>
      <c r="F60" s="76">
        <f t="shared" si="0"/>
        <v>43647</v>
      </c>
      <c r="G60" s="62">
        <f t="shared" si="1"/>
        <v>178.8</v>
      </c>
      <c r="H60" s="62">
        <f t="shared" si="2"/>
        <v>100.44943820224719</v>
      </c>
    </row>
    <row r="61" spans="2:8">
      <c r="B61" s="8">
        <v>42217</v>
      </c>
      <c r="C61" s="56">
        <v>157.4</v>
      </c>
      <c r="D61" s="10">
        <f t="shared" si="3"/>
        <v>86.769570011025351</v>
      </c>
      <c r="F61" s="76">
        <f t="shared" si="0"/>
        <v>43678</v>
      </c>
      <c r="G61" s="62">
        <f t="shared" si="1"/>
        <v>175.5</v>
      </c>
      <c r="H61" s="62">
        <f t="shared" si="2"/>
        <v>98.595505617977537</v>
      </c>
    </row>
    <row r="62" spans="2:8">
      <c r="B62" s="8">
        <v>42248</v>
      </c>
      <c r="C62" s="56">
        <v>155.1</v>
      </c>
      <c r="D62" s="10">
        <f t="shared" si="3"/>
        <v>85.501653803748624</v>
      </c>
      <c r="F62" s="76">
        <f t="shared" si="0"/>
        <v>43709</v>
      </c>
      <c r="G62" s="62">
        <f t="shared" si="1"/>
        <v>174.2</v>
      </c>
      <c r="H62" s="62">
        <f t="shared" si="2"/>
        <v>97.865168539325836</v>
      </c>
    </row>
    <row r="63" spans="2:8">
      <c r="B63" s="8">
        <v>42278</v>
      </c>
      <c r="C63" s="56">
        <v>151.6</v>
      </c>
      <c r="D63" s="10">
        <f t="shared" si="3"/>
        <v>83.572216097023144</v>
      </c>
      <c r="F63" s="76">
        <f t="shared" si="0"/>
        <v>43739</v>
      </c>
      <c r="G63" s="62">
        <f t="shared" si="1"/>
        <v>171.9</v>
      </c>
      <c r="H63" s="62">
        <f t="shared" si="2"/>
        <v>96.573033707865179</v>
      </c>
    </row>
    <row r="64" spans="2:8">
      <c r="B64" s="8">
        <v>42309</v>
      </c>
      <c r="C64" s="56">
        <v>146</v>
      </c>
      <c r="D64" s="10">
        <f t="shared" si="3"/>
        <v>80.485115766262396</v>
      </c>
      <c r="F64" s="76">
        <f t="shared" si="0"/>
        <v>43770</v>
      </c>
      <c r="G64" s="62">
        <f t="shared" si="1"/>
        <v>167</v>
      </c>
      <c r="H64" s="62">
        <f t="shared" si="2"/>
        <v>93.82022471910112</v>
      </c>
    </row>
    <row r="65" spans="2:8">
      <c r="B65" s="8">
        <v>42339</v>
      </c>
      <c r="C65" s="56">
        <v>142.1</v>
      </c>
      <c r="D65" s="10">
        <f t="shared" si="3"/>
        <v>78.335170893054027</v>
      </c>
      <c r="F65" s="76">
        <f t="shared" si="0"/>
        <v>43800</v>
      </c>
      <c r="G65" s="62">
        <f t="shared" si="1"/>
        <v>163.69999999999999</v>
      </c>
      <c r="H65" s="62">
        <f t="shared" si="2"/>
        <v>91.966292134831448</v>
      </c>
    </row>
    <row r="66" spans="2:8">
      <c r="B66" s="8">
        <v>42370</v>
      </c>
      <c r="C66" s="56">
        <v>139.69999999999999</v>
      </c>
      <c r="D66" s="10">
        <f t="shared" si="3"/>
        <v>77.012127894156549</v>
      </c>
      <c r="F66" s="76">
        <f t="shared" si="0"/>
        <v>43831</v>
      </c>
      <c r="G66" s="62">
        <f t="shared" si="1"/>
        <v>163.6</v>
      </c>
      <c r="H66" s="62">
        <f t="shared" si="2"/>
        <v>91.910112359550553</v>
      </c>
    </row>
    <row r="67" spans="2:8">
      <c r="B67" s="8">
        <v>42401</v>
      </c>
      <c r="C67" s="56">
        <v>138.6</v>
      </c>
      <c r="D67" s="10">
        <f t="shared" si="3"/>
        <v>76.405733186328547</v>
      </c>
      <c r="F67" s="76">
        <f t="shared" si="0"/>
        <v>43862</v>
      </c>
      <c r="G67" s="62">
        <f t="shared" si="1"/>
        <v>163.9</v>
      </c>
      <c r="H67" s="62">
        <f t="shared" si="2"/>
        <v>92.078651685393268</v>
      </c>
    </row>
    <row r="68" spans="2:8">
      <c r="B68" s="8">
        <v>42430</v>
      </c>
      <c r="C68" s="56">
        <v>138.69999999999999</v>
      </c>
      <c r="D68" s="10">
        <f t="shared" si="3"/>
        <v>76.460859977949269</v>
      </c>
      <c r="F68" s="76">
        <f t="shared" si="0"/>
        <v>43891</v>
      </c>
      <c r="G68" s="62">
        <f t="shared" si="1"/>
        <v>165.4</v>
      </c>
      <c r="H68" s="62">
        <f t="shared" si="2"/>
        <v>92.921348314606746</v>
      </c>
    </row>
    <row r="69" spans="2:8">
      <c r="B69" s="8">
        <v>42461</v>
      </c>
      <c r="C69" s="56">
        <v>142.69999999999999</v>
      </c>
      <c r="D69" s="10">
        <f t="shared" si="3"/>
        <v>78.665931642778375</v>
      </c>
      <c r="F69" s="76">
        <f t="shared" si="0"/>
        <v>43922</v>
      </c>
      <c r="G69" s="62">
        <f t="shared" si="1"/>
        <v>164.6</v>
      </c>
      <c r="H69" s="62">
        <f t="shared" si="2"/>
        <v>92.471910112359552</v>
      </c>
    </row>
    <row r="70" spans="2:8">
      <c r="B70" s="8">
        <v>42491</v>
      </c>
      <c r="C70" s="56">
        <v>148.1</v>
      </c>
      <c r="D70" s="10">
        <f t="shared" si="3"/>
        <v>81.642778390297678</v>
      </c>
      <c r="F70" s="76">
        <f t="shared" si="0"/>
        <v>43952</v>
      </c>
      <c r="G70" s="62">
        <f t="shared" si="1"/>
        <v>160.6</v>
      </c>
      <c r="H70" s="62">
        <f t="shared" si="2"/>
        <v>90.224719101123597</v>
      </c>
    </row>
    <row r="71" spans="2:8">
      <c r="B71" s="8">
        <v>42522</v>
      </c>
      <c r="C71" s="56">
        <v>151.6</v>
      </c>
      <c r="D71" s="10">
        <f t="shared" si="3"/>
        <v>83.572216097023144</v>
      </c>
      <c r="F71" s="76">
        <f t="shared" ref="F71:F125" si="4">+B119</f>
        <v>43983</v>
      </c>
      <c r="G71" s="62">
        <f t="shared" ref="G71:G125" si="5">+C119</f>
        <v>159.9</v>
      </c>
      <c r="H71" s="62">
        <f t="shared" ref="H71:H125" si="6">+G71/$G$6*100</f>
        <v>89.831460674157299</v>
      </c>
    </row>
    <row r="72" spans="2:8">
      <c r="B72" s="8">
        <v>42552</v>
      </c>
      <c r="C72" s="56">
        <v>154.6</v>
      </c>
      <c r="D72" s="10">
        <f t="shared" ref="D72:D135" si="7">100*C72/$C$6</f>
        <v>85.226019845644984</v>
      </c>
      <c r="F72" s="76">
        <f t="shared" si="4"/>
        <v>44013</v>
      </c>
      <c r="G72" s="62">
        <f t="shared" si="5"/>
        <v>158.9</v>
      </c>
      <c r="H72" s="62">
        <f t="shared" si="6"/>
        <v>89.269662921348313</v>
      </c>
    </row>
    <row r="73" spans="2:8">
      <c r="B73" s="8">
        <v>42583</v>
      </c>
      <c r="C73" s="56">
        <v>157.6</v>
      </c>
      <c r="D73" s="10">
        <f t="shared" si="7"/>
        <v>86.87982359426681</v>
      </c>
      <c r="F73" s="76">
        <f t="shared" si="4"/>
        <v>44044</v>
      </c>
      <c r="G73" s="62">
        <f t="shared" si="5"/>
        <v>156.30000000000001</v>
      </c>
      <c r="H73" s="62">
        <f t="shared" si="6"/>
        <v>87.808988764044955</v>
      </c>
    </row>
    <row r="74" spans="2:8">
      <c r="B74" s="8">
        <v>42614</v>
      </c>
      <c r="C74" s="56">
        <v>156</v>
      </c>
      <c r="D74" s="10">
        <f t="shared" si="7"/>
        <v>85.997794928335168</v>
      </c>
      <c r="F74" s="76">
        <f t="shared" si="4"/>
        <v>44075</v>
      </c>
      <c r="G74" s="62">
        <f t="shared" si="5"/>
        <v>155.69999999999999</v>
      </c>
      <c r="H74" s="62">
        <f t="shared" si="6"/>
        <v>87.471910112359538</v>
      </c>
    </row>
    <row r="75" spans="2:8">
      <c r="B75" s="8">
        <v>42644</v>
      </c>
      <c r="C75" s="56">
        <v>154</v>
      </c>
      <c r="D75" s="10">
        <f t="shared" si="7"/>
        <v>84.895259095920608</v>
      </c>
      <c r="F75" s="76">
        <f t="shared" si="4"/>
        <v>44105</v>
      </c>
      <c r="G75" s="62">
        <f t="shared" si="5"/>
        <v>158.19999999999999</v>
      </c>
      <c r="H75" s="62">
        <f t="shared" si="6"/>
        <v>88.876404494382015</v>
      </c>
    </row>
    <row r="76" spans="2:8">
      <c r="B76" s="8">
        <v>42675</v>
      </c>
      <c r="C76" s="56">
        <v>153.5</v>
      </c>
      <c r="D76" s="10">
        <f t="shared" si="7"/>
        <v>84.619625137816982</v>
      </c>
      <c r="F76" s="76">
        <f t="shared" si="4"/>
        <v>44136</v>
      </c>
      <c r="G76" s="62">
        <f t="shared" si="5"/>
        <v>161.69999999999999</v>
      </c>
      <c r="H76" s="62">
        <f t="shared" si="6"/>
        <v>90.842696629213478</v>
      </c>
    </row>
    <row r="77" spans="2:8">
      <c r="B77" s="8">
        <v>42705</v>
      </c>
      <c r="C77" s="56">
        <v>155.4</v>
      </c>
      <c r="D77" s="10">
        <f t="shared" si="7"/>
        <v>85.667034178610805</v>
      </c>
      <c r="F77" s="76">
        <f t="shared" si="4"/>
        <v>44166</v>
      </c>
      <c r="G77" s="62">
        <f t="shared" si="5"/>
        <v>171.6</v>
      </c>
      <c r="H77" s="62">
        <f t="shared" si="6"/>
        <v>96.404494382022463</v>
      </c>
    </row>
    <row r="78" spans="2:8">
      <c r="B78" s="8">
        <v>42736</v>
      </c>
      <c r="C78" s="56">
        <v>159.6</v>
      </c>
      <c r="D78" s="10">
        <f t="shared" si="7"/>
        <v>87.98235942668137</v>
      </c>
      <c r="F78" s="76">
        <f t="shared" si="4"/>
        <v>44197</v>
      </c>
      <c r="G78" s="62">
        <f t="shared" si="5"/>
        <v>181.5</v>
      </c>
      <c r="H78" s="62">
        <f t="shared" si="6"/>
        <v>101.96629213483146</v>
      </c>
    </row>
    <row r="79" spans="2:8">
      <c r="B79" s="8">
        <v>42767</v>
      </c>
      <c r="C79" s="56">
        <v>163.4</v>
      </c>
      <c r="D79" s="10">
        <f t="shared" si="7"/>
        <v>90.077177508269017</v>
      </c>
      <c r="F79" s="76">
        <f t="shared" si="4"/>
        <v>44228</v>
      </c>
      <c r="G79" s="62">
        <f t="shared" si="5"/>
        <v>200.8</v>
      </c>
      <c r="H79" s="62">
        <f t="shared" si="6"/>
        <v>112.80898876404495</v>
      </c>
    </row>
    <row r="80" spans="2:8">
      <c r="B80" s="8">
        <v>42795</v>
      </c>
      <c r="C80" s="56">
        <v>166.1</v>
      </c>
      <c r="D80" s="10">
        <f t="shared" si="7"/>
        <v>91.565600882028662</v>
      </c>
      <c r="F80" s="76">
        <f t="shared" si="4"/>
        <v>44256</v>
      </c>
      <c r="G80" s="62">
        <f t="shared" si="5"/>
        <v>232.5</v>
      </c>
      <c r="H80" s="62">
        <f t="shared" si="6"/>
        <v>130.61797752808988</v>
      </c>
    </row>
    <row r="81" spans="2:17">
      <c r="B81" s="8">
        <v>42826</v>
      </c>
      <c r="C81" s="56">
        <v>167.3</v>
      </c>
      <c r="D81" s="10">
        <f t="shared" si="7"/>
        <v>92.2271223814774</v>
      </c>
      <c r="F81" s="76">
        <f t="shared" si="4"/>
        <v>44287</v>
      </c>
      <c r="G81" s="62">
        <f t="shared" si="5"/>
        <v>271.8</v>
      </c>
      <c r="H81" s="62">
        <f t="shared" si="6"/>
        <v>152.69662921348313</v>
      </c>
    </row>
    <row r="82" spans="2:17">
      <c r="B82" s="8">
        <v>42856</v>
      </c>
      <c r="C82" s="56">
        <v>170.3</v>
      </c>
      <c r="D82" s="10">
        <f t="shared" si="7"/>
        <v>93.880926130099226</v>
      </c>
      <c r="F82" s="76">
        <f t="shared" si="4"/>
        <v>44317</v>
      </c>
      <c r="G82" s="62">
        <f t="shared" si="5"/>
        <v>281.7</v>
      </c>
      <c r="H82" s="62">
        <f t="shared" si="6"/>
        <v>158.25842696629212</v>
      </c>
    </row>
    <row r="83" spans="2:17">
      <c r="B83" s="8">
        <v>42887</v>
      </c>
      <c r="C83" s="56">
        <v>171.5</v>
      </c>
      <c r="D83" s="10">
        <f t="shared" si="7"/>
        <v>94.542447629547951</v>
      </c>
      <c r="F83" s="76">
        <f t="shared" si="4"/>
        <v>44348</v>
      </c>
      <c r="G83" s="62">
        <f t="shared" si="5"/>
        <v>299.8</v>
      </c>
      <c r="H83" s="62">
        <f t="shared" si="6"/>
        <v>168.42696629213484</v>
      </c>
    </row>
    <row r="84" spans="2:17">
      <c r="B84" s="8">
        <v>42917</v>
      </c>
      <c r="C84" s="56">
        <v>175.2</v>
      </c>
      <c r="D84" s="10">
        <f t="shared" si="7"/>
        <v>96.582138919514875</v>
      </c>
      <c r="F84" s="76">
        <f t="shared" si="4"/>
        <v>44378</v>
      </c>
      <c r="G84" s="62">
        <f t="shared" si="5"/>
        <v>327.78300000000002</v>
      </c>
      <c r="H84" s="62">
        <f t="shared" si="6"/>
        <v>184.14775280898877</v>
      </c>
    </row>
    <row r="85" spans="2:17">
      <c r="B85" s="8">
        <v>42948</v>
      </c>
      <c r="C85" s="56">
        <v>168.6</v>
      </c>
      <c r="D85" s="10">
        <f t="shared" si="7"/>
        <v>92.943770672546862</v>
      </c>
      <c r="F85" s="76">
        <f t="shared" si="4"/>
        <v>44409</v>
      </c>
      <c r="G85" s="62">
        <f t="shared" si="5"/>
        <v>345.66</v>
      </c>
      <c r="H85" s="62">
        <f t="shared" si="6"/>
        <v>194.19101123595507</v>
      </c>
    </row>
    <row r="86" spans="2:17">
      <c r="B86" s="8">
        <v>42979</v>
      </c>
      <c r="C86" s="56">
        <v>171</v>
      </c>
      <c r="D86" s="10">
        <f t="shared" si="7"/>
        <v>94.266813671444325</v>
      </c>
      <c r="F86" s="76">
        <f t="shared" si="4"/>
        <v>44440</v>
      </c>
      <c r="G86" s="62">
        <f t="shared" si="5"/>
        <v>362.25700000000001</v>
      </c>
      <c r="H86" s="62">
        <f t="shared" si="6"/>
        <v>203.51516853932586</v>
      </c>
    </row>
    <row r="87" spans="2:17">
      <c r="B87" s="8">
        <v>43009</v>
      </c>
      <c r="C87" s="56">
        <v>169.3</v>
      </c>
      <c r="D87" s="10">
        <f t="shared" si="7"/>
        <v>93.329658213891946</v>
      </c>
      <c r="F87" s="76">
        <f t="shared" si="4"/>
        <v>44470</v>
      </c>
      <c r="G87" s="62">
        <f t="shared" si="5"/>
        <v>376.255</v>
      </c>
      <c r="H87" s="62">
        <f t="shared" si="6"/>
        <v>211.37921348314609</v>
      </c>
    </row>
    <row r="88" spans="2:17">
      <c r="B88" s="8">
        <v>43040</v>
      </c>
      <c r="C88" s="56">
        <v>167.3</v>
      </c>
      <c r="D88" s="10">
        <f t="shared" si="7"/>
        <v>92.2271223814774</v>
      </c>
      <c r="F88" s="76">
        <f t="shared" si="4"/>
        <v>44501</v>
      </c>
      <c r="G88" s="62">
        <f t="shared" si="5"/>
        <v>385.80500000000001</v>
      </c>
      <c r="H88" s="62">
        <f t="shared" si="6"/>
        <v>216.74438202247194</v>
      </c>
      <c r="I88" s="20"/>
      <c r="J88" s="20"/>
      <c r="K88" s="20"/>
      <c r="L88" s="20"/>
      <c r="M88" s="20"/>
      <c r="N88" s="20"/>
      <c r="O88" s="20"/>
      <c r="P88" s="20"/>
      <c r="Q88" s="20"/>
    </row>
    <row r="89" spans="2:17">
      <c r="B89" s="8">
        <v>43070</v>
      </c>
      <c r="C89" s="56">
        <v>168.3</v>
      </c>
      <c r="D89" s="10">
        <f t="shared" si="7"/>
        <v>92.778390297684666</v>
      </c>
      <c r="F89" s="76">
        <f t="shared" si="4"/>
        <v>44531</v>
      </c>
      <c r="G89" s="62">
        <f t="shared" si="5"/>
        <v>386.66699999999997</v>
      </c>
      <c r="H89" s="62">
        <f t="shared" si="6"/>
        <v>217.22865168539323</v>
      </c>
    </row>
    <row r="90" spans="2:17">
      <c r="B90" s="8">
        <v>43101</v>
      </c>
      <c r="C90" s="56">
        <v>169.3</v>
      </c>
      <c r="D90" s="10">
        <f t="shared" si="7"/>
        <v>93.329658213891946</v>
      </c>
      <c r="F90" s="76">
        <f t="shared" si="4"/>
        <v>44562</v>
      </c>
      <c r="G90" s="62">
        <f t="shared" si="5"/>
        <v>388.59800000000001</v>
      </c>
      <c r="H90" s="62">
        <f t="shared" si="6"/>
        <v>218.31348314606745</v>
      </c>
    </row>
    <row r="91" spans="2:17">
      <c r="B91" s="8">
        <v>43132</v>
      </c>
      <c r="C91" s="56">
        <v>174.6</v>
      </c>
      <c r="D91" s="10">
        <f t="shared" si="7"/>
        <v>96.251378169790513</v>
      </c>
      <c r="F91" s="76">
        <f t="shared" si="4"/>
        <v>44593</v>
      </c>
      <c r="G91" s="62">
        <f t="shared" si="5"/>
        <v>354.113</v>
      </c>
      <c r="H91" s="62">
        <f t="shared" si="6"/>
        <v>198.93988764044943</v>
      </c>
    </row>
    <row r="92" spans="2:17">
      <c r="B92" s="8">
        <v>43160</v>
      </c>
      <c r="C92" s="56">
        <v>177.7</v>
      </c>
      <c r="D92" s="10">
        <f t="shared" si="7"/>
        <v>97.960308710033075</v>
      </c>
      <c r="F92" s="76">
        <f t="shared" si="4"/>
        <v>44621</v>
      </c>
      <c r="G92" s="62">
        <f t="shared" si="5"/>
        <v>334.58600000000001</v>
      </c>
      <c r="H92" s="62">
        <f t="shared" si="6"/>
        <v>187.96966292134832</v>
      </c>
    </row>
    <row r="93" spans="2:17">
      <c r="B93" s="8">
        <v>43191</v>
      </c>
      <c r="C93" s="56">
        <v>182</v>
      </c>
      <c r="D93" s="10">
        <f t="shared" si="7"/>
        <v>100.33076074972436</v>
      </c>
      <c r="F93" s="76">
        <f t="shared" si="4"/>
        <v>44652</v>
      </c>
      <c r="G93" s="62">
        <f t="shared" si="5"/>
        <v>346.06099999999998</v>
      </c>
      <c r="H93" s="62">
        <f t="shared" si="6"/>
        <v>194.41629213483145</v>
      </c>
    </row>
    <row r="94" spans="2:17">
      <c r="B94" s="8">
        <v>43221</v>
      </c>
      <c r="C94" s="56">
        <v>188.9</v>
      </c>
      <c r="D94" s="10">
        <f t="shared" si="7"/>
        <v>104.13450937155457</v>
      </c>
      <c r="F94" s="76">
        <f t="shared" si="4"/>
        <v>44682</v>
      </c>
      <c r="G94" s="62">
        <f t="shared" si="5"/>
        <v>381.29399999999998</v>
      </c>
      <c r="H94" s="62">
        <f t="shared" si="6"/>
        <v>214.21011235955058</v>
      </c>
    </row>
    <row r="95" spans="2:17">
      <c r="B95" s="8">
        <v>43252</v>
      </c>
      <c r="C95" s="56">
        <v>192.9</v>
      </c>
      <c r="D95" s="10">
        <f t="shared" si="7"/>
        <v>106.33958103638368</v>
      </c>
      <c r="F95" s="76">
        <f t="shared" si="4"/>
        <v>44713</v>
      </c>
      <c r="G95" s="62">
        <f t="shared" si="5"/>
        <v>377.00900000000001</v>
      </c>
      <c r="H95" s="62">
        <f t="shared" si="6"/>
        <v>211.80280898876407</v>
      </c>
    </row>
    <row r="96" spans="2:17">
      <c r="B96" s="8">
        <v>43282</v>
      </c>
      <c r="C96" s="56">
        <v>196.5</v>
      </c>
      <c r="D96" s="10">
        <f t="shared" si="7"/>
        <v>108.32414553472988</v>
      </c>
      <c r="F96" s="76">
        <f t="shared" si="4"/>
        <v>44743</v>
      </c>
      <c r="G96" s="62">
        <f t="shared" si="5"/>
        <v>363.31</v>
      </c>
      <c r="H96" s="62">
        <f t="shared" si="6"/>
        <v>204.10674157303373</v>
      </c>
    </row>
    <row r="97" spans="2:17">
      <c r="B97" s="8">
        <v>43313</v>
      </c>
      <c r="C97" s="56">
        <v>200.4</v>
      </c>
      <c r="D97" s="10">
        <f t="shared" si="7"/>
        <v>110.47409040793825</v>
      </c>
      <c r="F97" s="76">
        <f t="shared" si="4"/>
        <v>44774</v>
      </c>
      <c r="G97" s="62">
        <f t="shared" si="5"/>
        <v>341.13900000000001</v>
      </c>
      <c r="H97" s="62">
        <f t="shared" si="6"/>
        <v>191.65112359550562</v>
      </c>
    </row>
    <row r="98" spans="2:17">
      <c r="B98" s="8">
        <v>43344</v>
      </c>
      <c r="C98" s="56">
        <v>203.5</v>
      </c>
      <c r="D98" s="10">
        <f t="shared" si="7"/>
        <v>112.18302094818081</v>
      </c>
      <c r="F98" s="76">
        <f t="shared" si="4"/>
        <v>44805</v>
      </c>
      <c r="G98" s="62">
        <f t="shared" si="5"/>
        <v>317.91300000000001</v>
      </c>
      <c r="H98" s="62">
        <f t="shared" si="6"/>
        <v>178.60280898876405</v>
      </c>
    </row>
    <row r="99" spans="2:17">
      <c r="B99" s="8">
        <v>43374</v>
      </c>
      <c r="C99" s="56">
        <v>202.2</v>
      </c>
      <c r="D99" s="10">
        <f t="shared" si="7"/>
        <v>111.46637265711135</v>
      </c>
      <c r="F99" s="76">
        <f t="shared" si="4"/>
        <v>44835</v>
      </c>
      <c r="G99" s="62">
        <f t="shared" si="5"/>
        <v>300.62200000000001</v>
      </c>
      <c r="H99" s="62">
        <f t="shared" si="6"/>
        <v>168.88876404494383</v>
      </c>
    </row>
    <row r="100" spans="2:17">
      <c r="B100" s="8">
        <v>43405</v>
      </c>
      <c r="C100" s="56">
        <v>205.2</v>
      </c>
      <c r="D100" s="10">
        <f t="shared" si="7"/>
        <v>113.12017640573318</v>
      </c>
      <c r="F100" s="76">
        <f t="shared" si="4"/>
        <v>44866</v>
      </c>
      <c r="G100" s="62">
        <f t="shared" si="5"/>
        <v>290.51499999999999</v>
      </c>
      <c r="H100" s="62">
        <f t="shared" si="6"/>
        <v>163.21067415730337</v>
      </c>
    </row>
    <row r="101" spans="2:17">
      <c r="B101" s="8">
        <v>43435</v>
      </c>
      <c r="C101" s="56">
        <v>203.9</v>
      </c>
      <c r="D101" s="10">
        <f t="shared" si="7"/>
        <v>112.40352811466373</v>
      </c>
      <c r="F101" s="76">
        <f t="shared" si="4"/>
        <v>44896</v>
      </c>
      <c r="G101" s="62">
        <f t="shared" si="5"/>
        <v>281.351</v>
      </c>
      <c r="H101" s="62">
        <f t="shared" si="6"/>
        <v>158.06235955056181</v>
      </c>
    </row>
    <row r="102" spans="2:17">
      <c r="B102" s="8">
        <v>43466</v>
      </c>
      <c r="C102" s="56">
        <v>201.7</v>
      </c>
      <c r="D102" s="10">
        <f t="shared" si="7"/>
        <v>111.19073869900771</v>
      </c>
      <c r="F102" s="76">
        <f t="shared" si="4"/>
        <v>44927</v>
      </c>
      <c r="G102" s="62">
        <f t="shared" si="5"/>
        <v>273.67200000000003</v>
      </c>
      <c r="H102" s="62">
        <f t="shared" si="6"/>
        <v>153.74831460674159</v>
      </c>
    </row>
    <row r="103" spans="2:17">
      <c r="B103" s="8">
        <v>43497</v>
      </c>
      <c r="C103" s="56">
        <v>195.3</v>
      </c>
      <c r="D103" s="10">
        <f t="shared" si="7"/>
        <v>107.66262403528114</v>
      </c>
      <c r="F103" s="76">
        <f t="shared" si="4"/>
        <v>44958</v>
      </c>
      <c r="G103" s="62">
        <f t="shared" si="5"/>
        <v>284.45</v>
      </c>
      <c r="H103" s="62">
        <f t="shared" si="6"/>
        <v>159.80337078651687</v>
      </c>
    </row>
    <row r="104" spans="2:17">
      <c r="B104" s="8">
        <v>43525</v>
      </c>
      <c r="C104" s="56">
        <v>195.7</v>
      </c>
      <c r="D104" s="10">
        <f t="shared" si="7"/>
        <v>107.88313120176406</v>
      </c>
      <c r="F104" s="76">
        <f t="shared" si="4"/>
        <v>44986</v>
      </c>
      <c r="G104" s="62">
        <f t="shared" si="5"/>
        <v>287.37299999999999</v>
      </c>
      <c r="H104" s="62">
        <f t="shared" si="6"/>
        <v>161.44550561797752</v>
      </c>
      <c r="I104" s="20"/>
      <c r="J104" s="20"/>
      <c r="K104" s="20"/>
      <c r="L104" s="20"/>
      <c r="M104" s="20"/>
      <c r="N104" s="20"/>
      <c r="O104" s="20"/>
      <c r="P104" s="20"/>
      <c r="Q104" s="20"/>
    </row>
    <row r="105" spans="2:17">
      <c r="B105" s="8">
        <v>43556</v>
      </c>
      <c r="C105" s="56">
        <v>191.8</v>
      </c>
      <c r="D105" s="10">
        <f t="shared" si="7"/>
        <v>105.73318632855568</v>
      </c>
      <c r="F105" s="76">
        <f t="shared" si="4"/>
        <v>45017</v>
      </c>
      <c r="G105" s="62">
        <f t="shared" si="5"/>
        <v>292.84699999999998</v>
      </c>
      <c r="H105" s="62">
        <f t="shared" si="6"/>
        <v>164.52078651685392</v>
      </c>
    </row>
    <row r="106" spans="2:17">
      <c r="B106" s="8">
        <v>43586</v>
      </c>
      <c r="C106" s="56">
        <v>189.3</v>
      </c>
      <c r="D106" s="10">
        <f t="shared" si="7"/>
        <v>104.35501653803749</v>
      </c>
      <c r="F106" s="76">
        <f t="shared" si="4"/>
        <v>45047</v>
      </c>
      <c r="G106" s="62">
        <f t="shared" si="5"/>
        <v>310.86900000000003</v>
      </c>
      <c r="H106" s="62">
        <f t="shared" si="6"/>
        <v>174.64550561797753</v>
      </c>
    </row>
    <row r="107" spans="2:17">
      <c r="B107" s="8">
        <v>43617</v>
      </c>
      <c r="C107" s="56">
        <v>184.6</v>
      </c>
      <c r="D107" s="10">
        <f t="shared" si="7"/>
        <v>101.76405733186328</v>
      </c>
      <c r="F107" s="76">
        <f t="shared" si="4"/>
        <v>45078</v>
      </c>
      <c r="G107" s="62">
        <f t="shared" si="5"/>
        <v>312.09199999999998</v>
      </c>
      <c r="H107" s="62">
        <f t="shared" si="6"/>
        <v>175.3325842696629</v>
      </c>
    </row>
    <row r="108" spans="2:17">
      <c r="B108" s="8">
        <v>43647</v>
      </c>
      <c r="C108" s="56">
        <v>178.8</v>
      </c>
      <c r="D108" s="10">
        <f t="shared" si="7"/>
        <v>98.566703417861078</v>
      </c>
      <c r="F108" s="76">
        <f t="shared" si="4"/>
        <v>45108</v>
      </c>
      <c r="G108" s="62">
        <f t="shared" si="5"/>
        <v>295.29199999999997</v>
      </c>
      <c r="H108" s="62">
        <f t="shared" si="6"/>
        <v>165.89438202247189</v>
      </c>
    </row>
    <row r="109" spans="2:17">
      <c r="B109" s="8">
        <v>43678</v>
      </c>
      <c r="C109" s="56">
        <v>175.5</v>
      </c>
      <c r="D109" s="10">
        <f t="shared" si="7"/>
        <v>96.747519294377071</v>
      </c>
      <c r="F109" s="76">
        <f t="shared" si="4"/>
        <v>45139</v>
      </c>
      <c r="G109" s="62">
        <f t="shared" si="5"/>
        <v>289.81200000000001</v>
      </c>
      <c r="H109" s="62">
        <f t="shared" si="6"/>
        <v>162.81573033707866</v>
      </c>
    </row>
    <row r="110" spans="2:17">
      <c r="B110" s="8">
        <v>43709</v>
      </c>
      <c r="C110" s="56">
        <v>174.2</v>
      </c>
      <c r="D110" s="10">
        <f t="shared" si="7"/>
        <v>96.03087100330761</v>
      </c>
      <c r="F110" s="76">
        <f t="shared" si="4"/>
        <v>45170</v>
      </c>
      <c r="G110" s="62">
        <f t="shared" si="5"/>
        <v>278.44299999999998</v>
      </c>
      <c r="H110" s="62">
        <f t="shared" si="6"/>
        <v>156.42865168539325</v>
      </c>
    </row>
    <row r="111" spans="2:17">
      <c r="B111" s="8">
        <v>43739</v>
      </c>
      <c r="C111" s="56">
        <v>171.9</v>
      </c>
      <c r="D111" s="10">
        <f t="shared" si="7"/>
        <v>94.762954796030868</v>
      </c>
      <c r="F111" s="76">
        <f t="shared" si="4"/>
        <v>45200</v>
      </c>
      <c r="G111" s="62">
        <f t="shared" si="5"/>
        <v>270.06299999999999</v>
      </c>
      <c r="H111" s="62">
        <f t="shared" si="6"/>
        <v>151.72078651685393</v>
      </c>
    </row>
    <row r="112" spans="2:17">
      <c r="B112" s="8">
        <v>43770</v>
      </c>
      <c r="C112" s="56">
        <v>167</v>
      </c>
      <c r="D112" s="10">
        <f t="shared" si="7"/>
        <v>92.061742006615205</v>
      </c>
      <c r="F112" s="76">
        <f t="shared" si="4"/>
        <v>45231</v>
      </c>
      <c r="G112" s="62">
        <f t="shared" si="5"/>
        <v>261.34100000000001</v>
      </c>
      <c r="H112" s="62">
        <f t="shared" si="6"/>
        <v>146.82078651685393</v>
      </c>
    </row>
    <row r="113" spans="2:15">
      <c r="B113" s="8">
        <v>43800</v>
      </c>
      <c r="C113" s="56">
        <v>163.69999999999999</v>
      </c>
      <c r="D113" s="10">
        <f t="shared" si="7"/>
        <v>90.242557883131184</v>
      </c>
      <c r="F113" s="76">
        <f t="shared" si="4"/>
        <v>45261</v>
      </c>
      <c r="G113" s="62">
        <f t="shared" si="5"/>
        <v>262.50299999999999</v>
      </c>
      <c r="H113" s="62">
        <f t="shared" si="6"/>
        <v>147.47359550561796</v>
      </c>
    </row>
    <row r="114" spans="2:15">
      <c r="B114" s="8">
        <v>43831</v>
      </c>
      <c r="C114" s="56">
        <v>163.6</v>
      </c>
      <c r="D114" s="10">
        <f t="shared" si="7"/>
        <v>90.187431091510476</v>
      </c>
      <c r="F114" s="76">
        <f t="shared" si="4"/>
        <v>45292</v>
      </c>
      <c r="G114" s="62">
        <f t="shared" si="5"/>
        <v>279.27499999999998</v>
      </c>
      <c r="H114" s="62">
        <f t="shared" si="6"/>
        <v>156.89606741573033</v>
      </c>
    </row>
    <row r="115" spans="2:15">
      <c r="B115" s="8">
        <v>43862</v>
      </c>
      <c r="C115" s="56">
        <v>163.9</v>
      </c>
      <c r="D115" s="10">
        <f t="shared" si="7"/>
        <v>90.352811466372657</v>
      </c>
      <c r="F115" s="76">
        <f t="shared" si="4"/>
        <v>45323</v>
      </c>
      <c r="G115" s="62">
        <f t="shared" si="5"/>
        <v>292.39800000000002</v>
      </c>
      <c r="H115" s="62">
        <f t="shared" si="6"/>
        <v>164.26853932584271</v>
      </c>
    </row>
    <row r="116" spans="2:15">
      <c r="B116" s="8">
        <v>43891</v>
      </c>
      <c r="C116" s="56">
        <v>165.4</v>
      </c>
      <c r="D116" s="10">
        <f t="shared" si="7"/>
        <v>91.179713340683563</v>
      </c>
      <c r="F116" s="76">
        <f t="shared" si="4"/>
        <v>45352</v>
      </c>
      <c r="G116" s="62">
        <f t="shared" si="5"/>
        <v>267.01299999999998</v>
      </c>
      <c r="H116" s="62">
        <f t="shared" si="6"/>
        <v>150.0073033707865</v>
      </c>
      <c r="I116" s="20"/>
      <c r="J116" s="20"/>
      <c r="K116" s="20"/>
      <c r="L116" s="20"/>
      <c r="M116" s="20"/>
      <c r="N116" s="20"/>
      <c r="O116" s="20"/>
    </row>
    <row r="117" spans="2:15">
      <c r="B117" s="8">
        <v>43922</v>
      </c>
      <c r="C117" s="56">
        <v>164.6</v>
      </c>
      <c r="D117" s="10">
        <f t="shared" si="7"/>
        <v>90.738699007717742</v>
      </c>
      <c r="F117" s="76">
        <f t="shared" si="4"/>
        <v>45383</v>
      </c>
      <c r="G117" s="62">
        <f t="shared" si="5"/>
        <v>259.68900000000002</v>
      </c>
      <c r="H117" s="62">
        <f t="shared" si="6"/>
        <v>145.8926966292135</v>
      </c>
    </row>
    <row r="118" spans="2:15">
      <c r="B118" s="8">
        <v>43952</v>
      </c>
      <c r="C118" s="56">
        <v>160.6</v>
      </c>
      <c r="D118" s="10">
        <f t="shared" si="7"/>
        <v>88.533627342888636</v>
      </c>
      <c r="F118" s="76">
        <f t="shared" si="4"/>
        <v>45413</v>
      </c>
      <c r="G118" s="62">
        <f t="shared" si="5"/>
        <v>262.44900000000001</v>
      </c>
      <c r="H118" s="62">
        <f t="shared" si="6"/>
        <v>147.44325842696631</v>
      </c>
    </row>
    <row r="119" spans="2:15">
      <c r="B119" s="8">
        <v>43983</v>
      </c>
      <c r="C119" s="56">
        <v>159.9</v>
      </c>
      <c r="D119" s="10">
        <f t="shared" si="7"/>
        <v>88.147739801543551</v>
      </c>
      <c r="F119" s="76">
        <f t="shared" si="4"/>
        <v>45444</v>
      </c>
      <c r="G119" s="62">
        <f t="shared" si="5"/>
        <v>258.51100000000002</v>
      </c>
      <c r="H119" s="62">
        <f t="shared" si="6"/>
        <v>145.2308988764045</v>
      </c>
    </row>
    <row r="120" spans="2:15">
      <c r="B120" s="8">
        <v>44013</v>
      </c>
      <c r="C120" s="56">
        <v>158.9</v>
      </c>
      <c r="D120" s="10">
        <f t="shared" si="7"/>
        <v>87.596471885336271</v>
      </c>
      <c r="F120" s="76">
        <f t="shared" si="4"/>
        <v>45474</v>
      </c>
      <c r="G120" s="62">
        <f t="shared" si="5"/>
        <v>250.66900000000001</v>
      </c>
      <c r="H120" s="62">
        <f t="shared" si="6"/>
        <v>140.8252808988764</v>
      </c>
    </row>
    <row r="121" spans="2:15">
      <c r="B121" s="8">
        <v>44044</v>
      </c>
      <c r="C121" s="56">
        <v>156.30000000000001</v>
      </c>
      <c r="D121" s="10">
        <f t="shared" si="7"/>
        <v>86.163175303197363</v>
      </c>
      <c r="F121" s="76">
        <f t="shared" si="4"/>
        <v>45505</v>
      </c>
      <c r="G121" s="62">
        <f t="shared" si="5"/>
        <v>244.03299999999999</v>
      </c>
      <c r="H121" s="62">
        <f t="shared" si="6"/>
        <v>137.09719101123594</v>
      </c>
    </row>
    <row r="122" spans="2:15">
      <c r="B122" s="8">
        <v>44075</v>
      </c>
      <c r="C122" s="56">
        <v>155.69999999999999</v>
      </c>
      <c r="D122" s="10">
        <f t="shared" si="7"/>
        <v>85.832414553472972</v>
      </c>
      <c r="F122" s="76">
        <f t="shared" si="4"/>
        <v>45536</v>
      </c>
      <c r="G122" s="62">
        <f t="shared" si="5"/>
        <v>239.142</v>
      </c>
      <c r="H122" s="62">
        <f t="shared" si="6"/>
        <v>134.34943820224717</v>
      </c>
    </row>
    <row r="123" spans="2:15">
      <c r="B123" s="8">
        <v>44105</v>
      </c>
      <c r="C123" s="10">
        <v>158.19999999999999</v>
      </c>
      <c r="D123" s="10">
        <f t="shared" si="7"/>
        <v>87.210584343991172</v>
      </c>
      <c r="F123" s="76">
        <f t="shared" si="4"/>
        <v>45566</v>
      </c>
      <c r="G123" s="62">
        <f t="shared" si="5"/>
        <v>242.863</v>
      </c>
      <c r="H123" s="62">
        <f t="shared" si="6"/>
        <v>136.43988764044943</v>
      </c>
    </row>
    <row r="124" spans="2:15">
      <c r="B124" s="8">
        <v>44136</v>
      </c>
      <c r="C124" s="10">
        <v>161.69999999999999</v>
      </c>
      <c r="D124" s="10">
        <f t="shared" si="7"/>
        <v>89.140022050716638</v>
      </c>
      <c r="F124" s="76">
        <f t="shared" si="4"/>
        <v>45597</v>
      </c>
      <c r="G124" s="62">
        <f t="shared" si="5"/>
        <v>246.702</v>
      </c>
      <c r="H124" s="62">
        <f t="shared" si="6"/>
        <v>138.59662921348314</v>
      </c>
    </row>
    <row r="125" spans="2:15">
      <c r="B125" s="8">
        <v>44166</v>
      </c>
      <c r="C125" s="62">
        <v>171.6</v>
      </c>
      <c r="D125" s="10">
        <f t="shared" si="7"/>
        <v>94.597574421168687</v>
      </c>
      <c r="F125" s="76">
        <f t="shared" si="4"/>
        <v>45627</v>
      </c>
      <c r="G125" s="62">
        <f t="shared" si="5"/>
        <v>237.149</v>
      </c>
      <c r="H125" s="62">
        <f t="shared" si="6"/>
        <v>133.22977528089888</v>
      </c>
    </row>
    <row r="126" spans="2:15">
      <c r="B126" s="8">
        <v>44197</v>
      </c>
      <c r="C126" s="62">
        <v>181.5</v>
      </c>
      <c r="D126" s="10">
        <f t="shared" si="7"/>
        <v>100.05512679162072</v>
      </c>
    </row>
    <row r="127" spans="2:15">
      <c r="B127" s="8">
        <v>44228</v>
      </c>
      <c r="C127" s="62">
        <v>200.8</v>
      </c>
      <c r="D127" s="10">
        <f t="shared" si="7"/>
        <v>110.69459757442117</v>
      </c>
    </row>
    <row r="128" spans="2:15">
      <c r="B128" s="8">
        <v>44256</v>
      </c>
      <c r="C128" s="62">
        <v>232.5</v>
      </c>
      <c r="D128" s="10">
        <f t="shared" si="7"/>
        <v>128.16979051819183</v>
      </c>
    </row>
    <row r="129" spans="2:4">
      <c r="B129" s="8">
        <v>44287</v>
      </c>
      <c r="C129" s="62">
        <v>271.8</v>
      </c>
      <c r="D129" s="10">
        <f t="shared" si="7"/>
        <v>149.8346196251378</v>
      </c>
    </row>
    <row r="130" spans="2:4">
      <c r="B130" s="8">
        <v>44317</v>
      </c>
      <c r="C130" s="62">
        <v>281.7</v>
      </c>
      <c r="D130" s="10">
        <f t="shared" si="7"/>
        <v>155.29217199558985</v>
      </c>
    </row>
    <row r="131" spans="2:4">
      <c r="B131" s="8">
        <v>44348</v>
      </c>
      <c r="C131" s="62">
        <v>299.8</v>
      </c>
      <c r="D131" s="10">
        <f t="shared" si="7"/>
        <v>165.27012127894156</v>
      </c>
    </row>
    <row r="132" spans="2:4">
      <c r="B132" s="8">
        <v>44378</v>
      </c>
      <c r="C132" s="62">
        <v>327.78300000000002</v>
      </c>
      <c r="D132" s="10">
        <f t="shared" si="7"/>
        <v>180.69625137816979</v>
      </c>
    </row>
    <row r="133" spans="2:4">
      <c r="B133" s="8">
        <v>44409</v>
      </c>
      <c r="C133" s="62">
        <v>345.66</v>
      </c>
      <c r="D133" s="10">
        <f t="shared" si="7"/>
        <v>190.55126791620728</v>
      </c>
    </row>
    <row r="134" spans="2:4">
      <c r="B134" s="8">
        <v>44440</v>
      </c>
      <c r="C134" s="62">
        <v>362.25700000000001</v>
      </c>
      <c r="D134" s="10">
        <f t="shared" si="7"/>
        <v>199.70066152149943</v>
      </c>
    </row>
    <row r="135" spans="2:4">
      <c r="B135" s="8">
        <v>44470</v>
      </c>
      <c r="C135" s="62">
        <v>376.255</v>
      </c>
      <c r="D135" s="10">
        <f t="shared" si="7"/>
        <v>207.4173098125689</v>
      </c>
    </row>
    <row r="136" spans="2:4">
      <c r="B136" s="8">
        <v>44501</v>
      </c>
      <c r="C136" s="62">
        <v>385.80500000000001</v>
      </c>
      <c r="D136" s="10">
        <f t="shared" ref="D136:D173" si="8">100*C136/$C$6</f>
        <v>212.68191841234838</v>
      </c>
    </row>
    <row r="137" spans="2:4">
      <c r="B137" s="8">
        <v>44531</v>
      </c>
      <c r="C137" s="62">
        <v>386.66699999999997</v>
      </c>
      <c r="D137" s="10">
        <f t="shared" si="8"/>
        <v>213.15711135611906</v>
      </c>
    </row>
    <row r="138" spans="2:4">
      <c r="B138" s="8">
        <v>44562</v>
      </c>
      <c r="C138" s="62">
        <v>388.59800000000001</v>
      </c>
      <c r="D138" s="10">
        <f t="shared" si="8"/>
        <v>214.22160970231533</v>
      </c>
    </row>
    <row r="139" spans="2:4">
      <c r="B139" s="8">
        <v>44593</v>
      </c>
      <c r="C139" s="62">
        <v>354.113</v>
      </c>
      <c r="D139" s="10">
        <f t="shared" si="8"/>
        <v>195.21113561190739</v>
      </c>
    </row>
    <row r="140" spans="2:4">
      <c r="B140" s="8">
        <v>44621</v>
      </c>
      <c r="C140" s="62">
        <v>334.58600000000001</v>
      </c>
      <c r="D140" s="10">
        <f t="shared" si="8"/>
        <v>184.44652701212789</v>
      </c>
    </row>
    <row r="141" spans="2:4">
      <c r="B141" s="8">
        <v>44652</v>
      </c>
      <c r="C141" s="62">
        <v>346.06099999999998</v>
      </c>
      <c r="D141" s="10">
        <f t="shared" si="8"/>
        <v>190.77232635060639</v>
      </c>
    </row>
    <row r="142" spans="2:4">
      <c r="B142" s="8">
        <v>44682</v>
      </c>
      <c r="C142" s="62">
        <v>381.29399999999998</v>
      </c>
      <c r="D142" s="10">
        <f t="shared" si="8"/>
        <v>210.19514884233737</v>
      </c>
    </row>
    <row r="143" spans="2:4">
      <c r="B143" s="8">
        <v>44713</v>
      </c>
      <c r="C143" s="62">
        <v>377.00900000000001</v>
      </c>
      <c r="D143" s="10">
        <f t="shared" si="8"/>
        <v>207.83296582138919</v>
      </c>
    </row>
    <row r="144" spans="2:4">
      <c r="B144" s="8">
        <v>44743</v>
      </c>
      <c r="C144" s="62">
        <v>363.31</v>
      </c>
      <c r="D144" s="10">
        <f t="shared" si="8"/>
        <v>200.28114663726569</v>
      </c>
    </row>
    <row r="145" spans="2:4">
      <c r="B145" s="8">
        <v>44774</v>
      </c>
      <c r="C145" s="62">
        <v>341.13900000000001</v>
      </c>
      <c r="D145" s="10">
        <f t="shared" si="8"/>
        <v>188.05898566703419</v>
      </c>
    </row>
    <row r="146" spans="2:4">
      <c r="B146" s="8">
        <v>44805</v>
      </c>
      <c r="C146" s="62">
        <v>317.91300000000001</v>
      </c>
      <c r="D146" s="10">
        <f t="shared" si="8"/>
        <v>175.25523704520398</v>
      </c>
    </row>
    <row r="147" spans="2:4">
      <c r="B147" s="8">
        <v>44835</v>
      </c>
      <c r="C147" s="62">
        <v>300.62200000000001</v>
      </c>
      <c r="D147" s="10">
        <f t="shared" si="8"/>
        <v>165.72326350606394</v>
      </c>
    </row>
    <row r="148" spans="2:4">
      <c r="B148" s="8">
        <v>44866</v>
      </c>
      <c r="C148" s="62">
        <v>290.51499999999999</v>
      </c>
      <c r="D148" s="10">
        <f t="shared" si="8"/>
        <v>160.15159867695701</v>
      </c>
    </row>
    <row r="149" spans="2:4">
      <c r="B149" s="8">
        <v>44896</v>
      </c>
      <c r="C149" s="62">
        <v>281.351</v>
      </c>
      <c r="D149" s="10">
        <f t="shared" si="8"/>
        <v>155.09977949283351</v>
      </c>
    </row>
    <row r="150" spans="2:4">
      <c r="B150" s="8">
        <v>44927</v>
      </c>
      <c r="C150" s="62">
        <v>273.67200000000003</v>
      </c>
      <c r="D150" s="10">
        <f t="shared" si="8"/>
        <v>150.86659316427784</v>
      </c>
    </row>
    <row r="151" spans="2:4">
      <c r="B151" s="8">
        <v>44958</v>
      </c>
      <c r="C151" s="62">
        <v>284.45</v>
      </c>
      <c r="D151" s="10">
        <f t="shared" si="8"/>
        <v>156.80815876515987</v>
      </c>
    </row>
    <row r="152" spans="2:4">
      <c r="B152" s="8">
        <v>44986</v>
      </c>
      <c r="C152" s="62">
        <v>287.37299999999999</v>
      </c>
      <c r="D152" s="10">
        <f t="shared" si="8"/>
        <v>158.41951488423373</v>
      </c>
    </row>
    <row r="153" spans="2:4">
      <c r="B153" s="8">
        <v>45017</v>
      </c>
      <c r="C153" s="62">
        <v>292.84699999999998</v>
      </c>
      <c r="D153" s="10">
        <f t="shared" si="8"/>
        <v>161.43715545755234</v>
      </c>
    </row>
    <row r="154" spans="2:4">
      <c r="B154" s="8">
        <v>45047</v>
      </c>
      <c r="C154" s="62">
        <v>310.86900000000003</v>
      </c>
      <c r="D154" s="10">
        <f t="shared" si="8"/>
        <v>171.37210584343993</v>
      </c>
    </row>
    <row r="155" spans="2:4">
      <c r="B155" s="8">
        <v>45078</v>
      </c>
      <c r="C155" s="62">
        <v>312.09199999999998</v>
      </c>
      <c r="D155" s="10">
        <f t="shared" si="8"/>
        <v>172.04630650496139</v>
      </c>
    </row>
    <row r="156" spans="2:4">
      <c r="B156" s="8">
        <v>45108</v>
      </c>
      <c r="C156" s="62">
        <v>295.29199999999997</v>
      </c>
      <c r="D156" s="10">
        <f t="shared" si="8"/>
        <v>162.78500551267913</v>
      </c>
    </row>
    <row r="157" spans="2:4">
      <c r="B157" s="8">
        <v>45139</v>
      </c>
      <c r="C157" s="62">
        <v>289.81200000000001</v>
      </c>
      <c r="D157" s="10">
        <f t="shared" si="8"/>
        <v>159.76405733186328</v>
      </c>
    </row>
    <row r="158" spans="2:4">
      <c r="B158" s="8">
        <v>45170</v>
      </c>
      <c r="C158" s="62">
        <v>278.44299999999998</v>
      </c>
      <c r="D158" s="10">
        <f t="shared" si="8"/>
        <v>153.49669239250275</v>
      </c>
    </row>
    <row r="159" spans="2:4">
      <c r="B159" s="8">
        <v>45200</v>
      </c>
      <c r="C159" s="62">
        <v>270.06299999999999</v>
      </c>
      <c r="D159" s="10">
        <f t="shared" si="8"/>
        <v>148.87706725468576</v>
      </c>
    </row>
    <row r="160" spans="2:4">
      <c r="B160" s="8">
        <v>45231</v>
      </c>
      <c r="C160" s="62">
        <v>261.34100000000001</v>
      </c>
      <c r="D160" s="10">
        <f t="shared" si="8"/>
        <v>144.06890848952591</v>
      </c>
    </row>
    <row r="161" spans="2:4">
      <c r="B161" s="8">
        <v>45261</v>
      </c>
      <c r="C161" s="62">
        <v>262.50299999999999</v>
      </c>
      <c r="D161" s="10">
        <f t="shared" si="8"/>
        <v>144.70948180815876</v>
      </c>
    </row>
    <row r="162" spans="2:4">
      <c r="B162" s="8">
        <v>45292</v>
      </c>
      <c r="C162" s="62">
        <v>279.27499999999998</v>
      </c>
      <c r="D162" s="10">
        <f t="shared" si="8"/>
        <v>153.95534729878719</v>
      </c>
    </row>
    <row r="163" spans="2:4">
      <c r="B163" s="8">
        <v>45323</v>
      </c>
      <c r="C163" s="62">
        <v>292.39800000000002</v>
      </c>
      <c r="D163" s="10">
        <f t="shared" si="8"/>
        <v>161.18963616317532</v>
      </c>
    </row>
    <row r="164" spans="2:4">
      <c r="B164" s="8">
        <v>45352</v>
      </c>
      <c r="C164" s="62">
        <v>267.01299999999998</v>
      </c>
      <c r="D164" s="10">
        <f t="shared" si="8"/>
        <v>147.19570011025357</v>
      </c>
    </row>
    <row r="165" spans="2:4">
      <c r="B165" s="8">
        <v>45383</v>
      </c>
      <c r="C165" s="62">
        <v>259.68900000000002</v>
      </c>
      <c r="D165" s="10">
        <f t="shared" si="8"/>
        <v>143.1582138919515</v>
      </c>
    </row>
    <row r="166" spans="2:4">
      <c r="B166" s="8">
        <v>45413</v>
      </c>
      <c r="C166" s="62">
        <v>262.44900000000001</v>
      </c>
      <c r="D166" s="10">
        <f t="shared" si="8"/>
        <v>144.67971334068358</v>
      </c>
    </row>
    <row r="167" spans="2:4">
      <c r="B167" s="8">
        <v>45444</v>
      </c>
      <c r="C167" s="62">
        <v>258.51100000000002</v>
      </c>
      <c r="D167" s="10">
        <f t="shared" si="8"/>
        <v>142.50882028665933</v>
      </c>
    </row>
    <row r="168" spans="2:4">
      <c r="B168" s="8">
        <v>45474</v>
      </c>
      <c r="C168" s="62">
        <v>250.66900000000001</v>
      </c>
      <c r="D168" s="10">
        <f t="shared" si="8"/>
        <v>138.18577728776185</v>
      </c>
    </row>
    <row r="169" spans="2:4">
      <c r="B169" s="8">
        <v>45505</v>
      </c>
      <c r="C169" s="62">
        <v>244.03299999999999</v>
      </c>
      <c r="D169" s="10">
        <f t="shared" si="8"/>
        <v>134.52756339581035</v>
      </c>
    </row>
    <row r="170" spans="2:4">
      <c r="B170" s="8">
        <v>45536</v>
      </c>
      <c r="C170" s="62">
        <v>239.142</v>
      </c>
      <c r="D170" s="10">
        <f t="shared" si="8"/>
        <v>131.83131201764058</v>
      </c>
    </row>
    <row r="171" spans="2:4">
      <c r="B171" s="8">
        <v>45566</v>
      </c>
      <c r="C171" s="62">
        <v>242.863</v>
      </c>
      <c r="D171" s="10">
        <f t="shared" si="8"/>
        <v>133.88257993384784</v>
      </c>
    </row>
    <row r="172" spans="2:4">
      <c r="B172" s="8">
        <v>45597</v>
      </c>
      <c r="C172" s="62">
        <v>246.702</v>
      </c>
      <c r="D172" s="10">
        <f t="shared" si="8"/>
        <v>135.99889746416758</v>
      </c>
    </row>
    <row r="173" spans="2:4">
      <c r="B173" s="8">
        <v>45627</v>
      </c>
      <c r="C173" s="62">
        <v>237.149</v>
      </c>
      <c r="D173" s="10">
        <f t="shared" si="8"/>
        <v>130.73263506063947</v>
      </c>
    </row>
  </sheetData>
  <mergeCells count="1">
    <mergeCell ref="F3:H3"/>
  </mergeCells>
  <pageMargins left="0.7" right="0.7" top="0.75" bottom="0.75" header="0.3" footer="0.3"/>
  <pageSetup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B3:H272"/>
  <sheetViews>
    <sheetView showGridLines="0" workbookViewId="0">
      <selection activeCell="H6" sqref="H6:H125"/>
    </sheetView>
  </sheetViews>
  <sheetFormatPr baseColWidth="10" defaultRowHeight="13.2"/>
  <cols>
    <col min="4" max="4" width="13.21875" customWidth="1"/>
  </cols>
  <sheetData>
    <row r="3" spans="2:8">
      <c r="F3" s="122" t="s">
        <v>20</v>
      </c>
      <c r="G3" s="122"/>
      <c r="H3" s="122"/>
    </row>
    <row r="5" spans="2:8">
      <c r="C5" s="5" t="s">
        <v>3</v>
      </c>
      <c r="D5" s="53" t="s">
        <v>18</v>
      </c>
      <c r="G5" s="74" t="s">
        <v>3</v>
      </c>
      <c r="H5" s="77" t="s">
        <v>18</v>
      </c>
    </row>
    <row r="6" spans="2:8">
      <c r="B6" s="8">
        <v>40544</v>
      </c>
      <c r="C6" s="56">
        <v>182.9</v>
      </c>
      <c r="D6" s="7">
        <f>100*C6/$C$6</f>
        <v>100</v>
      </c>
      <c r="F6" s="76">
        <f>+B54</f>
        <v>42005</v>
      </c>
      <c r="G6" s="62">
        <f>+C54</f>
        <v>182.4</v>
      </c>
      <c r="H6" s="62">
        <f>+G6/$G$6*100</f>
        <v>100</v>
      </c>
    </row>
    <row r="7" spans="2:8">
      <c r="B7" s="8">
        <v>40575</v>
      </c>
      <c r="C7" s="56">
        <v>183.7</v>
      </c>
      <c r="D7" s="7">
        <f>100*C7/$C$6</f>
        <v>100.43739748496446</v>
      </c>
      <c r="F7" s="76">
        <f t="shared" ref="F7:F70" si="0">+B55</f>
        <v>42036</v>
      </c>
      <c r="G7" s="62">
        <f t="shared" ref="G7:G70" si="1">+C55</f>
        <v>182.9</v>
      </c>
      <c r="H7" s="62">
        <f t="shared" ref="H7:H70" si="2">+G7/$G$6*100</f>
        <v>100.27412280701755</v>
      </c>
    </row>
    <row r="8" spans="2:8">
      <c r="B8" s="8">
        <v>40603</v>
      </c>
      <c r="C8" s="56">
        <v>188.6</v>
      </c>
      <c r="D8" s="7">
        <f t="shared" ref="D8:D71" si="3">100*C8/$C$6</f>
        <v>103.11645708037179</v>
      </c>
      <c r="F8" s="76">
        <f t="shared" si="0"/>
        <v>42064</v>
      </c>
      <c r="G8" s="62">
        <f t="shared" si="1"/>
        <v>182.4</v>
      </c>
      <c r="H8" s="62">
        <f t="shared" si="2"/>
        <v>100</v>
      </c>
    </row>
    <row r="9" spans="2:8">
      <c r="B9" s="8">
        <v>40634</v>
      </c>
      <c r="C9" s="56">
        <v>194.6</v>
      </c>
      <c r="D9" s="7">
        <f t="shared" si="3"/>
        <v>106.39693821760524</v>
      </c>
      <c r="F9" s="76">
        <f t="shared" si="0"/>
        <v>42095</v>
      </c>
      <c r="G9" s="62">
        <f t="shared" si="1"/>
        <v>180.6</v>
      </c>
      <c r="H9" s="62">
        <f t="shared" si="2"/>
        <v>99.013157894736835</v>
      </c>
    </row>
    <row r="10" spans="2:8">
      <c r="B10" s="8">
        <v>40664</v>
      </c>
      <c r="C10" s="56">
        <v>198.4</v>
      </c>
      <c r="D10" s="7">
        <f t="shared" si="3"/>
        <v>108.47457627118644</v>
      </c>
      <c r="F10" s="76">
        <f t="shared" si="0"/>
        <v>42125</v>
      </c>
      <c r="G10" s="62">
        <f t="shared" si="1"/>
        <v>179.2</v>
      </c>
      <c r="H10" s="62">
        <f t="shared" si="2"/>
        <v>98.245614035087712</v>
      </c>
    </row>
    <row r="11" spans="2:8">
      <c r="B11" s="8">
        <v>40695</v>
      </c>
      <c r="C11" s="56">
        <v>198.8</v>
      </c>
      <c r="D11" s="7">
        <f t="shared" si="3"/>
        <v>108.69327501366867</v>
      </c>
      <c r="F11" s="76">
        <f t="shared" si="0"/>
        <v>42156</v>
      </c>
      <c r="G11" s="62">
        <f t="shared" si="1"/>
        <v>174.4</v>
      </c>
      <c r="H11" s="62">
        <f t="shared" si="2"/>
        <v>95.614035087719301</v>
      </c>
    </row>
    <row r="12" spans="2:8">
      <c r="B12" s="8">
        <v>40725</v>
      </c>
      <c r="C12" s="56">
        <v>194.9</v>
      </c>
      <c r="D12" s="7">
        <f t="shared" si="3"/>
        <v>106.56096227446692</v>
      </c>
      <c r="F12" s="76">
        <f t="shared" si="0"/>
        <v>42186</v>
      </c>
      <c r="G12" s="62">
        <f t="shared" si="1"/>
        <v>171.3</v>
      </c>
      <c r="H12" s="62">
        <f t="shared" si="2"/>
        <v>93.914473684210535</v>
      </c>
    </row>
    <row r="13" spans="2:8">
      <c r="B13" s="8">
        <v>40756</v>
      </c>
      <c r="C13" s="56">
        <v>194.7</v>
      </c>
      <c r="D13" s="7">
        <f t="shared" si="3"/>
        <v>106.45161290322581</v>
      </c>
      <c r="F13" s="76">
        <f t="shared" si="0"/>
        <v>42217</v>
      </c>
      <c r="G13" s="62">
        <f t="shared" si="1"/>
        <v>169.2</v>
      </c>
      <c r="H13" s="62">
        <f t="shared" si="2"/>
        <v>92.763157894736835</v>
      </c>
    </row>
    <row r="14" spans="2:8">
      <c r="B14" s="8">
        <v>40787</v>
      </c>
      <c r="C14" s="56">
        <v>191.5</v>
      </c>
      <c r="D14" s="7">
        <f t="shared" si="3"/>
        <v>104.70202296336795</v>
      </c>
      <c r="F14" s="76">
        <f t="shared" si="0"/>
        <v>42248</v>
      </c>
      <c r="G14" s="62">
        <f t="shared" si="1"/>
        <v>168.3</v>
      </c>
      <c r="H14" s="62">
        <f t="shared" si="2"/>
        <v>92.26973684210526</v>
      </c>
    </row>
    <row r="15" spans="2:8">
      <c r="B15" s="8">
        <v>40817</v>
      </c>
      <c r="C15" s="56">
        <v>188.4</v>
      </c>
      <c r="D15" s="7">
        <f t="shared" si="3"/>
        <v>103.00710770913066</v>
      </c>
      <c r="F15" s="76">
        <f t="shared" si="0"/>
        <v>42278</v>
      </c>
      <c r="G15" s="62">
        <f t="shared" si="1"/>
        <v>168.2</v>
      </c>
      <c r="H15" s="62">
        <f t="shared" si="2"/>
        <v>92.214912280701739</v>
      </c>
    </row>
    <row r="16" spans="2:8">
      <c r="B16" s="8">
        <v>40848</v>
      </c>
      <c r="C16" s="56">
        <v>182.5</v>
      </c>
      <c r="D16" s="7">
        <f t="shared" si="3"/>
        <v>99.781301257517768</v>
      </c>
      <c r="F16" s="76">
        <f t="shared" si="0"/>
        <v>42309</v>
      </c>
      <c r="G16" s="62">
        <f t="shared" si="1"/>
        <v>165.7</v>
      </c>
      <c r="H16" s="62">
        <f t="shared" si="2"/>
        <v>90.844298245614027</v>
      </c>
    </row>
    <row r="17" spans="2:8">
      <c r="B17" s="8">
        <v>40878</v>
      </c>
      <c r="C17" s="56">
        <v>179.9</v>
      </c>
      <c r="D17" s="7">
        <f t="shared" si="3"/>
        <v>98.359759431383267</v>
      </c>
      <c r="F17" s="76">
        <f t="shared" si="0"/>
        <v>42339</v>
      </c>
      <c r="G17" s="62">
        <f t="shared" si="1"/>
        <v>165.4</v>
      </c>
      <c r="H17" s="62">
        <f t="shared" si="2"/>
        <v>90.679824561403507</v>
      </c>
    </row>
    <row r="18" spans="2:8">
      <c r="B18" s="8">
        <v>40909</v>
      </c>
      <c r="C18" s="56">
        <v>177.4</v>
      </c>
      <c r="D18" s="7">
        <f t="shared" si="3"/>
        <v>96.992892290869321</v>
      </c>
      <c r="F18" s="76">
        <f t="shared" si="0"/>
        <v>42370</v>
      </c>
      <c r="G18" s="62">
        <f t="shared" si="1"/>
        <v>165.6</v>
      </c>
      <c r="H18" s="62">
        <f t="shared" si="2"/>
        <v>90.78947368421052</v>
      </c>
    </row>
    <row r="19" spans="2:8">
      <c r="B19" s="8">
        <v>40940</v>
      </c>
      <c r="C19" s="56">
        <v>180.6</v>
      </c>
      <c r="D19" s="7">
        <f t="shared" si="3"/>
        <v>98.742482230727177</v>
      </c>
      <c r="F19" s="76">
        <f t="shared" si="0"/>
        <v>42401</v>
      </c>
      <c r="G19" s="62">
        <f t="shared" si="1"/>
        <v>165</v>
      </c>
      <c r="H19" s="62">
        <f t="shared" si="2"/>
        <v>90.460526315789465</v>
      </c>
    </row>
    <row r="20" spans="2:8">
      <c r="B20" s="8">
        <v>40969</v>
      </c>
      <c r="C20" s="56">
        <v>183.1</v>
      </c>
      <c r="D20" s="7">
        <f t="shared" si="3"/>
        <v>100.10934937124111</v>
      </c>
      <c r="F20" s="76">
        <f t="shared" si="0"/>
        <v>42430</v>
      </c>
      <c r="G20" s="62">
        <f t="shared" si="1"/>
        <v>165.5</v>
      </c>
      <c r="H20" s="62">
        <f t="shared" si="2"/>
        <v>90.734649122807014</v>
      </c>
    </row>
    <row r="21" spans="2:8">
      <c r="B21" s="8">
        <v>41000</v>
      </c>
      <c r="C21" s="56">
        <v>182</v>
      </c>
      <c r="D21" s="7">
        <f t="shared" si="3"/>
        <v>99.507927829414982</v>
      </c>
      <c r="F21" s="76">
        <f t="shared" si="0"/>
        <v>42461</v>
      </c>
      <c r="G21" s="62">
        <f t="shared" si="1"/>
        <v>164.6</v>
      </c>
      <c r="H21" s="62">
        <f t="shared" si="2"/>
        <v>90.241228070175424</v>
      </c>
    </row>
    <row r="22" spans="2:8">
      <c r="B22" s="8">
        <v>41030</v>
      </c>
      <c r="C22" s="56">
        <v>178.3</v>
      </c>
      <c r="D22" s="7">
        <f t="shared" si="3"/>
        <v>97.484964461454339</v>
      </c>
      <c r="F22" s="76">
        <f t="shared" si="0"/>
        <v>42491</v>
      </c>
      <c r="G22" s="62">
        <f t="shared" si="1"/>
        <v>166.1</v>
      </c>
      <c r="H22" s="62">
        <f t="shared" si="2"/>
        <v>91.063596491228054</v>
      </c>
    </row>
    <row r="23" spans="2:8">
      <c r="B23" s="8">
        <v>41061</v>
      </c>
      <c r="C23" s="56">
        <v>177.2</v>
      </c>
      <c r="D23" s="7">
        <f t="shared" si="3"/>
        <v>96.883542919628212</v>
      </c>
      <c r="F23" s="76">
        <f t="shared" si="0"/>
        <v>42522</v>
      </c>
      <c r="G23" s="62">
        <f t="shared" si="1"/>
        <v>166.2</v>
      </c>
      <c r="H23" s="62">
        <f t="shared" si="2"/>
        <v>91.118421052631575</v>
      </c>
    </row>
    <row r="24" spans="2:8">
      <c r="B24" s="8">
        <v>41091</v>
      </c>
      <c r="C24" s="56">
        <v>176.4</v>
      </c>
      <c r="D24" s="7">
        <f t="shared" si="3"/>
        <v>96.446145434663748</v>
      </c>
      <c r="F24" s="76">
        <f t="shared" si="0"/>
        <v>42552</v>
      </c>
      <c r="G24" s="62">
        <f t="shared" si="1"/>
        <v>167.3</v>
      </c>
      <c r="H24" s="62">
        <f t="shared" si="2"/>
        <v>91.721491228070178</v>
      </c>
    </row>
    <row r="25" spans="2:8">
      <c r="B25" s="8">
        <v>41122</v>
      </c>
      <c r="C25" s="56">
        <v>175.2</v>
      </c>
      <c r="D25" s="7">
        <f t="shared" si="3"/>
        <v>95.790049207217052</v>
      </c>
      <c r="F25" s="76">
        <f t="shared" si="0"/>
        <v>42583</v>
      </c>
      <c r="G25" s="62">
        <f t="shared" si="1"/>
        <v>167.3</v>
      </c>
      <c r="H25" s="62">
        <f t="shared" si="2"/>
        <v>91.721491228070178</v>
      </c>
    </row>
    <row r="26" spans="2:8">
      <c r="B26" s="8">
        <v>41153</v>
      </c>
      <c r="C26" s="56">
        <v>178.2</v>
      </c>
      <c r="D26" s="7">
        <f t="shared" si="3"/>
        <v>97.430289775833785</v>
      </c>
      <c r="F26" s="76">
        <f t="shared" si="0"/>
        <v>42614</v>
      </c>
      <c r="G26" s="62">
        <f t="shared" si="1"/>
        <v>166.6</v>
      </c>
      <c r="H26" s="62">
        <f t="shared" si="2"/>
        <v>91.337719298245617</v>
      </c>
    </row>
    <row r="27" spans="2:8">
      <c r="B27" s="8">
        <v>41183</v>
      </c>
      <c r="C27" s="56">
        <v>180</v>
      </c>
      <c r="D27" s="7">
        <f t="shared" si="3"/>
        <v>98.414434117003822</v>
      </c>
      <c r="F27" s="76">
        <f t="shared" si="0"/>
        <v>42644</v>
      </c>
      <c r="G27" s="62">
        <f t="shared" si="1"/>
        <v>167.6</v>
      </c>
      <c r="H27" s="62">
        <f t="shared" si="2"/>
        <v>91.885964912280699</v>
      </c>
    </row>
    <row r="28" spans="2:8">
      <c r="B28" s="8">
        <v>41214</v>
      </c>
      <c r="C28" s="56">
        <v>178.8</v>
      </c>
      <c r="D28" s="7">
        <f t="shared" si="3"/>
        <v>97.758337889557126</v>
      </c>
      <c r="F28" s="76">
        <f t="shared" si="0"/>
        <v>42675</v>
      </c>
      <c r="G28" s="62">
        <f t="shared" si="1"/>
        <v>170.1</v>
      </c>
      <c r="H28" s="62">
        <f t="shared" si="2"/>
        <v>93.256578947368425</v>
      </c>
    </row>
    <row r="29" spans="2:8">
      <c r="B29" s="8">
        <v>41244</v>
      </c>
      <c r="C29" s="56">
        <v>179.3</v>
      </c>
      <c r="D29" s="7">
        <f t="shared" si="3"/>
        <v>98.031711317659926</v>
      </c>
      <c r="F29" s="76">
        <f t="shared" si="0"/>
        <v>42705</v>
      </c>
      <c r="G29" s="62">
        <f t="shared" si="1"/>
        <v>172.7</v>
      </c>
      <c r="H29" s="62">
        <f t="shared" si="2"/>
        <v>94.682017543859644</v>
      </c>
    </row>
    <row r="30" spans="2:8">
      <c r="B30" s="8">
        <v>41275</v>
      </c>
      <c r="C30" s="56">
        <v>179.2</v>
      </c>
      <c r="D30" s="7">
        <f t="shared" si="3"/>
        <v>97.977036632039358</v>
      </c>
      <c r="F30" s="76">
        <f t="shared" si="0"/>
        <v>42736</v>
      </c>
      <c r="G30" s="62">
        <f t="shared" si="1"/>
        <v>172.6</v>
      </c>
      <c r="H30" s="62">
        <f t="shared" si="2"/>
        <v>94.627192982456137</v>
      </c>
    </row>
    <row r="31" spans="2:8">
      <c r="B31" s="8">
        <v>41306</v>
      </c>
      <c r="C31" s="56">
        <v>179.6</v>
      </c>
      <c r="D31" s="7">
        <f t="shared" si="3"/>
        <v>98.19573537452159</v>
      </c>
      <c r="F31" s="76">
        <f t="shared" si="0"/>
        <v>42767</v>
      </c>
      <c r="G31" s="62">
        <f t="shared" si="1"/>
        <v>176.4</v>
      </c>
      <c r="H31" s="62">
        <f t="shared" si="2"/>
        <v>96.710526315789465</v>
      </c>
    </row>
    <row r="32" spans="2:8">
      <c r="B32" s="8">
        <v>41334</v>
      </c>
      <c r="C32" s="56">
        <v>179.7</v>
      </c>
      <c r="D32" s="7">
        <f t="shared" si="3"/>
        <v>98.250410060142144</v>
      </c>
      <c r="F32" s="76">
        <f t="shared" si="0"/>
        <v>42795</v>
      </c>
      <c r="G32" s="62">
        <f t="shared" si="1"/>
        <v>178.8</v>
      </c>
      <c r="H32" s="62">
        <f t="shared" si="2"/>
        <v>98.026315789473685</v>
      </c>
    </row>
    <row r="33" spans="2:8">
      <c r="B33" s="8">
        <v>41365</v>
      </c>
      <c r="C33" s="56">
        <v>176</v>
      </c>
      <c r="D33" s="7">
        <f t="shared" si="3"/>
        <v>96.227446692181516</v>
      </c>
      <c r="F33" s="76">
        <f t="shared" si="0"/>
        <v>42826</v>
      </c>
      <c r="G33" s="62">
        <f t="shared" si="1"/>
        <v>181.3</v>
      </c>
      <c r="H33" s="62">
        <f t="shared" si="2"/>
        <v>99.396929824561411</v>
      </c>
    </row>
    <row r="34" spans="2:8">
      <c r="B34" s="8">
        <v>41395</v>
      </c>
      <c r="C34" s="56">
        <v>175.1</v>
      </c>
      <c r="D34" s="7">
        <f t="shared" si="3"/>
        <v>95.735374521596498</v>
      </c>
      <c r="F34" s="76">
        <f t="shared" si="0"/>
        <v>42856</v>
      </c>
      <c r="G34" s="62">
        <f t="shared" si="1"/>
        <v>181.4</v>
      </c>
      <c r="H34" s="62">
        <f t="shared" si="2"/>
        <v>99.451754385964904</v>
      </c>
    </row>
    <row r="35" spans="2:8">
      <c r="B35" s="8">
        <v>41426</v>
      </c>
      <c r="C35" s="56">
        <v>174.2</v>
      </c>
      <c r="D35" s="7">
        <f t="shared" si="3"/>
        <v>95.243302351011479</v>
      </c>
      <c r="F35" s="76">
        <f t="shared" si="0"/>
        <v>42887</v>
      </c>
      <c r="G35" s="62">
        <f t="shared" si="1"/>
        <v>180.5</v>
      </c>
      <c r="H35" s="62">
        <f t="shared" si="2"/>
        <v>98.958333333333329</v>
      </c>
    </row>
    <row r="36" spans="2:8">
      <c r="B36" s="8">
        <v>41456</v>
      </c>
      <c r="C36" s="56">
        <v>172.3</v>
      </c>
      <c r="D36" s="7">
        <f t="shared" si="3"/>
        <v>94.204483324220888</v>
      </c>
      <c r="F36" s="76">
        <f t="shared" si="0"/>
        <v>42917</v>
      </c>
      <c r="G36" s="62">
        <f t="shared" si="1"/>
        <v>178.7</v>
      </c>
      <c r="H36" s="62">
        <f t="shared" si="2"/>
        <v>97.971491228070164</v>
      </c>
    </row>
    <row r="37" spans="2:8">
      <c r="B37" s="8">
        <v>41487</v>
      </c>
      <c r="C37" s="56">
        <v>172.2</v>
      </c>
      <c r="D37" s="7">
        <f t="shared" si="3"/>
        <v>94.149808638600319</v>
      </c>
      <c r="F37" s="76">
        <f t="shared" si="0"/>
        <v>42948</v>
      </c>
      <c r="G37" s="62">
        <f t="shared" si="1"/>
        <v>181.5</v>
      </c>
      <c r="H37" s="62">
        <f t="shared" si="2"/>
        <v>99.506578947368425</v>
      </c>
    </row>
    <row r="38" spans="2:8">
      <c r="B38" s="8">
        <v>41518</v>
      </c>
      <c r="C38" s="56">
        <v>172.5</v>
      </c>
      <c r="D38" s="7">
        <f t="shared" si="3"/>
        <v>94.313832695461997</v>
      </c>
      <c r="F38" s="76">
        <f t="shared" si="0"/>
        <v>42979</v>
      </c>
      <c r="G38" s="62">
        <f t="shared" si="1"/>
        <v>185.3</v>
      </c>
      <c r="H38" s="62">
        <f t="shared" si="2"/>
        <v>101.58991228070175</v>
      </c>
    </row>
    <row r="39" spans="2:8">
      <c r="B39" s="8">
        <v>41548</v>
      </c>
      <c r="C39" s="56">
        <v>171.4</v>
      </c>
      <c r="D39" s="7">
        <f t="shared" si="3"/>
        <v>93.71241115363587</v>
      </c>
      <c r="F39" s="76">
        <f t="shared" si="0"/>
        <v>43009</v>
      </c>
      <c r="G39" s="62">
        <f t="shared" si="1"/>
        <v>188.7</v>
      </c>
      <c r="H39" s="62">
        <f t="shared" si="2"/>
        <v>103.45394736842104</v>
      </c>
    </row>
    <row r="40" spans="2:8">
      <c r="B40" s="8">
        <v>41579</v>
      </c>
      <c r="C40" s="56">
        <v>171.2</v>
      </c>
      <c r="D40" s="7">
        <f t="shared" si="3"/>
        <v>93.603061782394747</v>
      </c>
      <c r="F40" s="76">
        <f t="shared" si="0"/>
        <v>43040</v>
      </c>
      <c r="G40" s="62">
        <f t="shared" si="1"/>
        <v>189.3</v>
      </c>
      <c r="H40" s="62">
        <f t="shared" si="2"/>
        <v>103.7828947368421</v>
      </c>
    </row>
    <row r="41" spans="2:8">
      <c r="B41" s="8">
        <v>41609</v>
      </c>
      <c r="C41" s="56">
        <v>171</v>
      </c>
      <c r="D41" s="7">
        <f t="shared" si="3"/>
        <v>93.493712411153638</v>
      </c>
      <c r="F41" s="76">
        <f t="shared" si="0"/>
        <v>43070</v>
      </c>
      <c r="G41" s="62">
        <f t="shared" si="1"/>
        <v>187.9</v>
      </c>
      <c r="H41" s="62">
        <f t="shared" si="2"/>
        <v>103.01535087719299</v>
      </c>
    </row>
    <row r="42" spans="2:8">
      <c r="B42" s="8">
        <v>41640</v>
      </c>
      <c r="C42" s="56">
        <v>172.2</v>
      </c>
      <c r="D42" s="7">
        <f t="shared" si="3"/>
        <v>94.149808638600319</v>
      </c>
      <c r="F42" s="76">
        <f t="shared" si="0"/>
        <v>43101</v>
      </c>
      <c r="G42" s="62">
        <f t="shared" si="1"/>
        <v>190.4</v>
      </c>
      <c r="H42" s="62">
        <f t="shared" si="2"/>
        <v>104.3859649122807</v>
      </c>
    </row>
    <row r="43" spans="2:8">
      <c r="B43" s="8">
        <v>41671</v>
      </c>
      <c r="C43" s="56">
        <v>175.1</v>
      </c>
      <c r="D43" s="7">
        <f t="shared" si="3"/>
        <v>95.735374521596498</v>
      </c>
      <c r="F43" s="76">
        <f t="shared" si="0"/>
        <v>43132</v>
      </c>
      <c r="G43" s="62">
        <f t="shared" si="1"/>
        <v>193.4</v>
      </c>
      <c r="H43" s="62">
        <f t="shared" si="2"/>
        <v>106.03070175438596</v>
      </c>
    </row>
    <row r="44" spans="2:8">
      <c r="B44" s="8">
        <v>41699</v>
      </c>
      <c r="C44" s="56">
        <v>174.2</v>
      </c>
      <c r="D44" s="7">
        <f t="shared" si="3"/>
        <v>95.243302351011479</v>
      </c>
      <c r="F44" s="76">
        <f t="shared" si="0"/>
        <v>43160</v>
      </c>
      <c r="G44" s="62">
        <f t="shared" si="1"/>
        <v>199.3</v>
      </c>
      <c r="H44" s="62">
        <f t="shared" si="2"/>
        <v>109.26535087719299</v>
      </c>
    </row>
    <row r="45" spans="2:8">
      <c r="B45" s="8">
        <v>41730</v>
      </c>
      <c r="C45" s="56">
        <v>175.3</v>
      </c>
      <c r="D45" s="7">
        <f t="shared" si="3"/>
        <v>95.844723892837607</v>
      </c>
      <c r="F45" s="76">
        <f t="shared" si="0"/>
        <v>43191</v>
      </c>
      <c r="G45" s="62">
        <f t="shared" si="1"/>
        <v>202.6</v>
      </c>
      <c r="H45" s="62">
        <f t="shared" si="2"/>
        <v>111.07456140350878</v>
      </c>
    </row>
    <row r="46" spans="2:8">
      <c r="B46" s="8">
        <v>41760</v>
      </c>
      <c r="C46" s="56">
        <v>176.1</v>
      </c>
      <c r="D46" s="7">
        <f t="shared" si="3"/>
        <v>96.282121377802071</v>
      </c>
      <c r="F46" s="76">
        <f t="shared" si="0"/>
        <v>43221</v>
      </c>
      <c r="G46" s="62">
        <f t="shared" si="1"/>
        <v>212.6</v>
      </c>
      <c r="H46" s="62">
        <f t="shared" si="2"/>
        <v>116.55701754385966</v>
      </c>
    </row>
    <row r="47" spans="2:8">
      <c r="B47" s="8">
        <v>41791</v>
      </c>
      <c r="C47" s="56">
        <v>176.3</v>
      </c>
      <c r="D47" s="7">
        <f t="shared" si="3"/>
        <v>96.391470749043194</v>
      </c>
      <c r="F47" s="76">
        <f t="shared" si="0"/>
        <v>43252</v>
      </c>
      <c r="G47" s="62">
        <f t="shared" si="1"/>
        <v>216.9</v>
      </c>
      <c r="H47" s="62">
        <f t="shared" si="2"/>
        <v>118.91447368421053</v>
      </c>
    </row>
    <row r="48" spans="2:8">
      <c r="B48" s="8">
        <v>41821</v>
      </c>
      <c r="C48" s="56">
        <v>179.3</v>
      </c>
      <c r="D48" s="7">
        <f t="shared" si="3"/>
        <v>98.031711317659926</v>
      </c>
      <c r="F48" s="76">
        <f t="shared" si="0"/>
        <v>43282</v>
      </c>
      <c r="G48" s="62">
        <f t="shared" si="1"/>
        <v>208.1</v>
      </c>
      <c r="H48" s="62">
        <f t="shared" si="2"/>
        <v>114.08991228070175</v>
      </c>
    </row>
    <row r="49" spans="2:8">
      <c r="B49" s="8">
        <v>41852</v>
      </c>
      <c r="C49" s="56">
        <v>183.8</v>
      </c>
      <c r="D49" s="7">
        <f t="shared" si="3"/>
        <v>100.49207217058502</v>
      </c>
      <c r="F49" s="76">
        <f t="shared" si="0"/>
        <v>43313</v>
      </c>
      <c r="G49" s="62">
        <f t="shared" si="1"/>
        <v>207.8</v>
      </c>
      <c r="H49" s="62">
        <f t="shared" si="2"/>
        <v>113.92543859649122</v>
      </c>
    </row>
    <row r="50" spans="2:8">
      <c r="B50" s="8">
        <v>41883</v>
      </c>
      <c r="C50" s="56">
        <v>185.1</v>
      </c>
      <c r="D50" s="7">
        <f t="shared" si="3"/>
        <v>101.20284308365227</v>
      </c>
      <c r="F50" s="76">
        <f t="shared" si="0"/>
        <v>43344</v>
      </c>
      <c r="G50" s="62">
        <f t="shared" si="1"/>
        <v>205.9</v>
      </c>
      <c r="H50" s="62">
        <f t="shared" si="2"/>
        <v>112.88377192982455</v>
      </c>
    </row>
    <row r="51" spans="2:8">
      <c r="B51" s="8">
        <v>41913</v>
      </c>
      <c r="C51" s="56">
        <v>182.9</v>
      </c>
      <c r="D51" s="7">
        <f t="shared" si="3"/>
        <v>100</v>
      </c>
      <c r="F51" s="76">
        <f t="shared" si="0"/>
        <v>43374</v>
      </c>
      <c r="G51" s="62">
        <f t="shared" si="1"/>
        <v>205.9</v>
      </c>
      <c r="H51" s="62">
        <f t="shared" si="2"/>
        <v>112.88377192982455</v>
      </c>
    </row>
    <row r="52" spans="2:8">
      <c r="B52" s="8">
        <v>41944</v>
      </c>
      <c r="C52" s="56">
        <v>185.8</v>
      </c>
      <c r="D52" s="7">
        <f t="shared" si="3"/>
        <v>101.58556588299616</v>
      </c>
      <c r="F52" s="76">
        <f t="shared" si="0"/>
        <v>43405</v>
      </c>
      <c r="G52" s="62">
        <f t="shared" si="1"/>
        <v>202.3</v>
      </c>
      <c r="H52" s="62">
        <f t="shared" si="2"/>
        <v>110.91008771929825</v>
      </c>
    </row>
    <row r="53" spans="2:8">
      <c r="B53" s="8">
        <v>41974</v>
      </c>
      <c r="C53" s="56">
        <v>185.9</v>
      </c>
      <c r="D53" s="7">
        <f t="shared" si="3"/>
        <v>101.64024056861673</v>
      </c>
      <c r="F53" s="76">
        <f t="shared" si="0"/>
        <v>43435</v>
      </c>
      <c r="G53" s="62">
        <f t="shared" si="1"/>
        <v>201.9</v>
      </c>
      <c r="H53" s="62">
        <f t="shared" si="2"/>
        <v>110.69078947368421</v>
      </c>
    </row>
    <row r="54" spans="2:8">
      <c r="B54" s="8">
        <v>42005</v>
      </c>
      <c r="C54" s="56">
        <v>182.4</v>
      </c>
      <c r="D54" s="7">
        <f t="shared" si="3"/>
        <v>99.726626571897214</v>
      </c>
      <c r="F54" s="76">
        <f t="shared" si="0"/>
        <v>43466</v>
      </c>
      <c r="G54" s="62">
        <f t="shared" si="1"/>
        <v>201.5</v>
      </c>
      <c r="H54" s="62">
        <f t="shared" si="2"/>
        <v>110.47149122807016</v>
      </c>
    </row>
    <row r="55" spans="2:8">
      <c r="B55" s="8">
        <v>42036</v>
      </c>
      <c r="C55" s="56">
        <v>182.9</v>
      </c>
      <c r="D55" s="7">
        <f t="shared" si="3"/>
        <v>100</v>
      </c>
      <c r="F55" s="76">
        <f t="shared" si="0"/>
        <v>43497</v>
      </c>
      <c r="G55" s="62">
        <f t="shared" si="1"/>
        <v>201</v>
      </c>
      <c r="H55" s="62">
        <f t="shared" si="2"/>
        <v>110.19736842105263</v>
      </c>
    </row>
    <row r="56" spans="2:8">
      <c r="B56" s="8">
        <v>42064</v>
      </c>
      <c r="C56" s="56">
        <v>182.4</v>
      </c>
      <c r="D56" s="7">
        <f t="shared" si="3"/>
        <v>99.726626571897214</v>
      </c>
      <c r="F56" s="76">
        <f t="shared" si="0"/>
        <v>43525</v>
      </c>
      <c r="G56" s="62">
        <f t="shared" si="1"/>
        <v>201.3</v>
      </c>
      <c r="H56" s="62">
        <f t="shared" si="2"/>
        <v>110.36184210526316</v>
      </c>
    </row>
    <row r="57" spans="2:8">
      <c r="B57" s="8">
        <v>42095</v>
      </c>
      <c r="C57" s="56">
        <v>180.6</v>
      </c>
      <c r="D57" s="7">
        <f t="shared" si="3"/>
        <v>98.742482230727177</v>
      </c>
      <c r="F57" s="76">
        <f t="shared" si="0"/>
        <v>43556</v>
      </c>
      <c r="G57" s="62">
        <f t="shared" si="1"/>
        <v>203</v>
      </c>
      <c r="H57" s="62">
        <f t="shared" si="2"/>
        <v>111.29385964912279</v>
      </c>
    </row>
    <row r="58" spans="2:8">
      <c r="B58" s="8">
        <v>42125</v>
      </c>
      <c r="C58" s="56">
        <v>179.2</v>
      </c>
      <c r="D58" s="7">
        <f t="shared" si="3"/>
        <v>97.977036632039358</v>
      </c>
      <c r="F58" s="76">
        <f t="shared" si="0"/>
        <v>43586</v>
      </c>
      <c r="G58" s="62">
        <f t="shared" si="1"/>
        <v>200.6</v>
      </c>
      <c r="H58" s="62">
        <f t="shared" si="2"/>
        <v>109.97807017543859</v>
      </c>
    </row>
    <row r="59" spans="2:8">
      <c r="B59" s="8">
        <v>42156</v>
      </c>
      <c r="C59" s="56">
        <v>174.4</v>
      </c>
      <c r="D59" s="7">
        <f t="shared" si="3"/>
        <v>95.352651722252588</v>
      </c>
      <c r="F59" s="76">
        <f t="shared" si="0"/>
        <v>43617</v>
      </c>
      <c r="G59" s="62">
        <f t="shared" si="1"/>
        <v>199.1</v>
      </c>
      <c r="H59" s="62">
        <f t="shared" si="2"/>
        <v>109.15570175438596</v>
      </c>
    </row>
    <row r="60" spans="2:8">
      <c r="B60" s="8">
        <v>42186</v>
      </c>
      <c r="C60" s="56">
        <v>171.3</v>
      </c>
      <c r="D60" s="7">
        <f t="shared" si="3"/>
        <v>93.657736468015301</v>
      </c>
      <c r="F60" s="76">
        <f t="shared" si="0"/>
        <v>43647</v>
      </c>
      <c r="G60" s="62">
        <f t="shared" si="1"/>
        <v>199</v>
      </c>
      <c r="H60" s="62">
        <f t="shared" si="2"/>
        <v>109.10087719298245</v>
      </c>
    </row>
    <row r="61" spans="2:8">
      <c r="B61" s="8">
        <v>42217</v>
      </c>
      <c r="C61" s="56">
        <v>169.2</v>
      </c>
      <c r="D61" s="7">
        <f t="shared" si="3"/>
        <v>92.509568069983601</v>
      </c>
      <c r="F61" s="76">
        <f t="shared" si="0"/>
        <v>43678</v>
      </c>
      <c r="G61" s="62">
        <f t="shared" si="1"/>
        <v>193.2</v>
      </c>
      <c r="H61" s="62">
        <f t="shared" si="2"/>
        <v>105.92105263157893</v>
      </c>
    </row>
    <row r="62" spans="2:8">
      <c r="B62" s="8">
        <v>42248</v>
      </c>
      <c r="C62" s="56">
        <v>168.3</v>
      </c>
      <c r="D62" s="7">
        <f t="shared" si="3"/>
        <v>92.017495899398583</v>
      </c>
      <c r="F62" s="76">
        <f t="shared" si="0"/>
        <v>43709</v>
      </c>
      <c r="G62" s="62">
        <f t="shared" si="1"/>
        <v>192.7</v>
      </c>
      <c r="H62" s="62">
        <f t="shared" si="2"/>
        <v>105.64692982456138</v>
      </c>
    </row>
    <row r="63" spans="2:8">
      <c r="B63" s="8">
        <v>42278</v>
      </c>
      <c r="C63" s="56">
        <v>168.2</v>
      </c>
      <c r="D63" s="7">
        <f t="shared" si="3"/>
        <v>91.962821213778014</v>
      </c>
      <c r="F63" s="76">
        <f t="shared" si="0"/>
        <v>43739</v>
      </c>
      <c r="G63" s="62">
        <f t="shared" si="1"/>
        <v>191.5</v>
      </c>
      <c r="H63" s="62">
        <f t="shared" si="2"/>
        <v>104.98903508771929</v>
      </c>
    </row>
    <row r="64" spans="2:8">
      <c r="B64" s="8">
        <v>42309</v>
      </c>
      <c r="C64" s="56">
        <v>165.7</v>
      </c>
      <c r="D64" s="7">
        <f t="shared" si="3"/>
        <v>90.595954073264082</v>
      </c>
      <c r="F64" s="76">
        <f t="shared" si="0"/>
        <v>43770</v>
      </c>
      <c r="G64" s="62">
        <f t="shared" si="1"/>
        <v>188.3</v>
      </c>
      <c r="H64" s="62">
        <f t="shared" si="2"/>
        <v>103.23464912280701</v>
      </c>
    </row>
    <row r="65" spans="2:8">
      <c r="B65" s="8">
        <v>42339</v>
      </c>
      <c r="C65" s="56">
        <v>165.4</v>
      </c>
      <c r="D65" s="7">
        <f t="shared" si="3"/>
        <v>90.431930016402404</v>
      </c>
      <c r="F65" s="76">
        <f t="shared" si="0"/>
        <v>43800</v>
      </c>
      <c r="G65" s="62">
        <f t="shared" si="1"/>
        <v>188.8</v>
      </c>
      <c r="H65" s="62">
        <f t="shared" si="2"/>
        <v>103.50877192982458</v>
      </c>
    </row>
    <row r="66" spans="2:8">
      <c r="B66" s="8">
        <v>42370</v>
      </c>
      <c r="C66" s="56">
        <v>165.6</v>
      </c>
      <c r="D66" s="7">
        <f t="shared" si="3"/>
        <v>90.541279387643513</v>
      </c>
      <c r="F66" s="76">
        <f t="shared" si="0"/>
        <v>43831</v>
      </c>
      <c r="G66" s="62">
        <f t="shared" si="1"/>
        <v>190.4</v>
      </c>
      <c r="H66" s="62">
        <f t="shared" si="2"/>
        <v>104.3859649122807</v>
      </c>
    </row>
    <row r="67" spans="2:8">
      <c r="B67" s="8">
        <v>42401</v>
      </c>
      <c r="C67" s="56">
        <v>165</v>
      </c>
      <c r="D67" s="7">
        <f t="shared" si="3"/>
        <v>90.213231273920172</v>
      </c>
      <c r="F67" s="76">
        <f t="shared" si="0"/>
        <v>43862</v>
      </c>
      <c r="G67" s="62">
        <f t="shared" si="1"/>
        <v>183</v>
      </c>
      <c r="H67" s="62">
        <f t="shared" si="2"/>
        <v>100.32894736842104</v>
      </c>
    </row>
    <row r="68" spans="2:8">
      <c r="B68" s="8">
        <v>42430</v>
      </c>
      <c r="C68" s="56">
        <v>165.5</v>
      </c>
      <c r="D68" s="7">
        <f t="shared" si="3"/>
        <v>90.486604702022959</v>
      </c>
      <c r="F68" s="76">
        <f t="shared" si="0"/>
        <v>43891</v>
      </c>
      <c r="G68" s="62">
        <f t="shared" si="1"/>
        <v>181.4</v>
      </c>
      <c r="H68" s="62">
        <f t="shared" si="2"/>
        <v>99.451754385964904</v>
      </c>
    </row>
    <row r="69" spans="2:8">
      <c r="B69" s="8">
        <v>42461</v>
      </c>
      <c r="C69" s="56">
        <v>164.6</v>
      </c>
      <c r="D69" s="7">
        <f t="shared" si="3"/>
        <v>89.99453253143794</v>
      </c>
      <c r="F69" s="76">
        <f t="shared" si="0"/>
        <v>43922</v>
      </c>
      <c r="G69" s="62">
        <f t="shared" si="1"/>
        <v>170.3</v>
      </c>
      <c r="H69" s="62">
        <f t="shared" si="2"/>
        <v>93.366228070175438</v>
      </c>
    </row>
    <row r="70" spans="2:8">
      <c r="B70" s="8">
        <v>42491</v>
      </c>
      <c r="C70" s="56">
        <v>166.1</v>
      </c>
      <c r="D70" s="7">
        <f t="shared" si="3"/>
        <v>90.8146528157463</v>
      </c>
      <c r="F70" s="76">
        <f t="shared" si="0"/>
        <v>43952</v>
      </c>
      <c r="G70" s="62">
        <f t="shared" si="1"/>
        <v>164.4</v>
      </c>
      <c r="H70" s="62">
        <f t="shared" si="2"/>
        <v>90.131578947368425</v>
      </c>
    </row>
    <row r="71" spans="2:8">
      <c r="B71" s="8">
        <v>42522</v>
      </c>
      <c r="C71" s="56">
        <v>166.2</v>
      </c>
      <c r="D71" s="7">
        <f t="shared" si="3"/>
        <v>90.869327501366868</v>
      </c>
      <c r="F71" s="76">
        <f t="shared" ref="F71:F125" si="4">+B119</f>
        <v>43983</v>
      </c>
      <c r="G71" s="62">
        <f t="shared" ref="G71:G125" si="5">+C119</f>
        <v>162.4</v>
      </c>
      <c r="H71" s="62">
        <f t="shared" ref="H71:H125" si="6">+G71/$G$6*100</f>
        <v>89.035087719298247</v>
      </c>
    </row>
    <row r="72" spans="2:8">
      <c r="B72" s="8">
        <v>42552</v>
      </c>
      <c r="C72" s="56">
        <v>167.3</v>
      </c>
      <c r="D72" s="7">
        <f t="shared" ref="D72:D135" si="7">100*C72/$C$6</f>
        <v>91.470749043192995</v>
      </c>
      <c r="F72" s="76">
        <f t="shared" si="4"/>
        <v>44013</v>
      </c>
      <c r="G72" s="62">
        <f t="shared" si="5"/>
        <v>164.2</v>
      </c>
      <c r="H72" s="62">
        <f t="shared" si="6"/>
        <v>90.021929824561397</v>
      </c>
    </row>
    <row r="73" spans="2:8">
      <c r="B73" s="8">
        <v>42583</v>
      </c>
      <c r="C73" s="56">
        <v>167.3</v>
      </c>
      <c r="D73" s="7">
        <f t="shared" si="7"/>
        <v>91.470749043192995</v>
      </c>
      <c r="F73" s="76">
        <f t="shared" si="4"/>
        <v>44044</v>
      </c>
      <c r="G73" s="62">
        <f t="shared" si="5"/>
        <v>168.1</v>
      </c>
      <c r="H73" s="62">
        <f t="shared" si="6"/>
        <v>92.160087719298247</v>
      </c>
    </row>
    <row r="74" spans="2:8">
      <c r="B74" s="8">
        <v>42614</v>
      </c>
      <c r="C74" s="56">
        <v>166.6</v>
      </c>
      <c r="D74" s="7">
        <f t="shared" si="7"/>
        <v>91.0880262438491</v>
      </c>
      <c r="F74" s="76">
        <f t="shared" si="4"/>
        <v>44075</v>
      </c>
      <c r="G74" s="62">
        <f t="shared" si="5"/>
        <v>174.8</v>
      </c>
      <c r="H74" s="62">
        <f t="shared" si="6"/>
        <v>95.833333333333343</v>
      </c>
    </row>
    <row r="75" spans="2:8">
      <c r="B75" s="8">
        <v>42644</v>
      </c>
      <c r="C75" s="56">
        <v>167.6</v>
      </c>
      <c r="D75" s="7">
        <f t="shared" si="7"/>
        <v>91.634773100054673</v>
      </c>
      <c r="F75" s="76">
        <f t="shared" si="4"/>
        <v>44105</v>
      </c>
      <c r="G75" s="62">
        <f t="shared" si="5"/>
        <v>173.6</v>
      </c>
      <c r="H75" s="62">
        <f t="shared" si="6"/>
        <v>95.175438596491219</v>
      </c>
    </row>
    <row r="76" spans="2:8">
      <c r="B76" s="8">
        <v>42675</v>
      </c>
      <c r="C76" s="56">
        <v>170.1</v>
      </c>
      <c r="D76" s="7">
        <f t="shared" si="7"/>
        <v>93.001640240568619</v>
      </c>
      <c r="F76" s="76">
        <f t="shared" si="4"/>
        <v>44136</v>
      </c>
      <c r="G76" s="62">
        <f t="shared" si="5"/>
        <v>174.4</v>
      </c>
      <c r="H76" s="62">
        <f t="shared" si="6"/>
        <v>95.614035087719301</v>
      </c>
    </row>
    <row r="77" spans="2:8">
      <c r="B77" s="8">
        <v>42705</v>
      </c>
      <c r="C77" s="56">
        <v>172.7</v>
      </c>
      <c r="D77" s="7">
        <f t="shared" si="7"/>
        <v>94.42318206670312</v>
      </c>
      <c r="F77" s="76">
        <f t="shared" si="4"/>
        <v>44166</v>
      </c>
      <c r="G77" s="62">
        <f t="shared" si="5"/>
        <v>181.1</v>
      </c>
      <c r="H77" s="62">
        <f t="shared" si="6"/>
        <v>99.287280701754383</v>
      </c>
    </row>
    <row r="78" spans="2:8">
      <c r="B78" s="8">
        <v>42736</v>
      </c>
      <c r="C78" s="56">
        <v>172.6</v>
      </c>
      <c r="D78" s="7">
        <f t="shared" si="7"/>
        <v>94.368507381082551</v>
      </c>
      <c r="F78" s="76">
        <f t="shared" si="4"/>
        <v>44197</v>
      </c>
      <c r="G78" s="62">
        <f t="shared" si="5"/>
        <v>185.2</v>
      </c>
      <c r="H78" s="62">
        <f t="shared" si="6"/>
        <v>101.53508771929825</v>
      </c>
    </row>
    <row r="79" spans="2:8">
      <c r="B79" s="8">
        <v>42767</v>
      </c>
      <c r="C79" s="56">
        <v>176.4</v>
      </c>
      <c r="D79" s="7">
        <f t="shared" si="7"/>
        <v>96.446145434663748</v>
      </c>
      <c r="F79" s="76">
        <f t="shared" si="4"/>
        <v>44228</v>
      </c>
      <c r="G79" s="62">
        <f t="shared" si="5"/>
        <v>188.3</v>
      </c>
      <c r="H79" s="62">
        <f t="shared" si="6"/>
        <v>103.23464912280701</v>
      </c>
    </row>
    <row r="80" spans="2:8">
      <c r="B80" s="8">
        <v>42795</v>
      </c>
      <c r="C80" s="56">
        <v>178.8</v>
      </c>
      <c r="D80" s="7">
        <f t="shared" si="7"/>
        <v>97.758337889557126</v>
      </c>
      <c r="F80" s="76">
        <f t="shared" si="4"/>
        <v>44256</v>
      </c>
      <c r="G80" s="62">
        <f t="shared" si="5"/>
        <v>191.4</v>
      </c>
      <c r="H80" s="62">
        <f t="shared" si="6"/>
        <v>104.93421052631579</v>
      </c>
    </row>
    <row r="81" spans="2:8">
      <c r="B81" s="8">
        <v>42826</v>
      </c>
      <c r="C81" s="56">
        <v>181.3</v>
      </c>
      <c r="D81" s="7">
        <f t="shared" si="7"/>
        <v>99.125205030071072</v>
      </c>
      <c r="F81" s="76">
        <f t="shared" si="4"/>
        <v>44287</v>
      </c>
      <c r="G81" s="62">
        <f t="shared" si="5"/>
        <v>202.7</v>
      </c>
      <c r="H81" s="62">
        <f t="shared" si="6"/>
        <v>111.12938596491226</v>
      </c>
    </row>
    <row r="82" spans="2:8">
      <c r="B82" s="8">
        <v>42856</v>
      </c>
      <c r="C82" s="56">
        <v>181.4</v>
      </c>
      <c r="D82" s="7">
        <f t="shared" si="7"/>
        <v>99.179879715691627</v>
      </c>
      <c r="F82" s="76">
        <f t="shared" si="4"/>
        <v>44317</v>
      </c>
      <c r="G82" s="62">
        <f t="shared" si="5"/>
        <v>207.8</v>
      </c>
      <c r="H82" s="62">
        <f t="shared" si="6"/>
        <v>113.92543859649122</v>
      </c>
    </row>
    <row r="83" spans="2:8">
      <c r="B83" s="8">
        <v>42887</v>
      </c>
      <c r="C83" s="56">
        <v>180.5</v>
      </c>
      <c r="D83" s="7">
        <f t="shared" si="7"/>
        <v>98.687807545106608</v>
      </c>
      <c r="F83" s="76">
        <f t="shared" si="4"/>
        <v>44348</v>
      </c>
      <c r="G83" s="62">
        <f t="shared" si="5"/>
        <v>216.7</v>
      </c>
      <c r="H83" s="62">
        <f t="shared" si="6"/>
        <v>118.80482456140349</v>
      </c>
    </row>
    <row r="84" spans="2:8">
      <c r="B84" s="8">
        <v>42917</v>
      </c>
      <c r="C84" s="56">
        <v>178.7</v>
      </c>
      <c r="D84" s="7">
        <f t="shared" si="7"/>
        <v>97.703663203936571</v>
      </c>
      <c r="F84" s="76">
        <f t="shared" si="4"/>
        <v>44378</v>
      </c>
      <c r="G84" s="62">
        <f t="shared" si="5"/>
        <v>217.04499999999999</v>
      </c>
      <c r="H84" s="62">
        <f t="shared" si="6"/>
        <v>118.99396929824559</v>
      </c>
    </row>
    <row r="85" spans="2:8">
      <c r="B85" s="8">
        <v>42948</v>
      </c>
      <c r="C85" s="56">
        <v>181.5</v>
      </c>
      <c r="D85" s="7">
        <f t="shared" si="7"/>
        <v>99.234554401312195</v>
      </c>
      <c r="F85" s="76">
        <f t="shared" si="4"/>
        <v>44409</v>
      </c>
      <c r="G85" s="62">
        <f t="shared" si="5"/>
        <v>225.19800000000001</v>
      </c>
      <c r="H85" s="62">
        <f t="shared" si="6"/>
        <v>123.46381578947367</v>
      </c>
    </row>
    <row r="86" spans="2:8">
      <c r="B86" s="8">
        <v>42979</v>
      </c>
      <c r="C86" s="56">
        <v>185.3</v>
      </c>
      <c r="D86" s="7">
        <f t="shared" si="7"/>
        <v>101.31219245489338</v>
      </c>
      <c r="F86" s="76">
        <f t="shared" si="4"/>
        <v>44440</v>
      </c>
      <c r="G86" s="62">
        <f t="shared" si="5"/>
        <v>232.19399999999999</v>
      </c>
      <c r="H86" s="62">
        <f t="shared" si="6"/>
        <v>127.29934210526315</v>
      </c>
    </row>
    <row r="87" spans="2:8">
      <c r="B87" s="8">
        <v>43009</v>
      </c>
      <c r="C87" s="56">
        <v>188.7</v>
      </c>
      <c r="D87" s="7">
        <f t="shared" si="7"/>
        <v>103.17113176599234</v>
      </c>
      <c r="F87" s="76">
        <f t="shared" si="4"/>
        <v>44470</v>
      </c>
      <c r="G87" s="62">
        <f t="shared" si="5"/>
        <v>242.255</v>
      </c>
      <c r="H87" s="62">
        <f t="shared" si="6"/>
        <v>132.81524122807016</v>
      </c>
    </row>
    <row r="88" spans="2:8">
      <c r="B88" s="8">
        <v>43040</v>
      </c>
      <c r="C88" s="56">
        <v>189.3</v>
      </c>
      <c r="D88" s="7">
        <f t="shared" si="7"/>
        <v>103.49917987971568</v>
      </c>
      <c r="F88" s="76">
        <f t="shared" si="4"/>
        <v>44501</v>
      </c>
      <c r="G88" s="62">
        <f t="shared" si="5"/>
        <v>247.459</v>
      </c>
      <c r="H88" s="62">
        <f t="shared" si="6"/>
        <v>135.66831140350877</v>
      </c>
    </row>
    <row r="89" spans="2:8">
      <c r="B89" s="8">
        <v>43070</v>
      </c>
      <c r="C89" s="56">
        <v>187.9</v>
      </c>
      <c r="D89" s="7">
        <f t="shared" si="7"/>
        <v>102.73373428102788</v>
      </c>
      <c r="F89" s="76">
        <f t="shared" si="4"/>
        <v>44531</v>
      </c>
      <c r="G89" s="62">
        <f t="shared" si="5"/>
        <v>229.37299999999999</v>
      </c>
      <c r="H89" s="62">
        <f t="shared" si="6"/>
        <v>125.75274122807016</v>
      </c>
    </row>
    <row r="90" spans="2:8">
      <c r="B90" s="8">
        <v>43101</v>
      </c>
      <c r="C90" s="56">
        <v>190.4</v>
      </c>
      <c r="D90" s="7">
        <f t="shared" si="7"/>
        <v>104.10060142154182</v>
      </c>
      <c r="F90" s="76">
        <f t="shared" si="4"/>
        <v>44562</v>
      </c>
      <c r="G90" s="62">
        <f t="shared" si="5"/>
        <v>237.20699999999999</v>
      </c>
      <c r="H90" s="62">
        <f t="shared" si="6"/>
        <v>130.04769736842107</v>
      </c>
    </row>
    <row r="91" spans="2:8">
      <c r="B91" s="8">
        <v>43132</v>
      </c>
      <c r="C91" s="56">
        <v>193.4</v>
      </c>
      <c r="D91" s="7">
        <f t="shared" si="7"/>
        <v>105.74084199015856</v>
      </c>
      <c r="F91" s="76">
        <f t="shared" si="4"/>
        <v>44593</v>
      </c>
      <c r="G91" s="62">
        <f t="shared" si="5"/>
        <v>257.31</v>
      </c>
      <c r="H91" s="62">
        <f t="shared" si="6"/>
        <v>141.06907894736841</v>
      </c>
    </row>
    <row r="92" spans="2:8">
      <c r="B92" s="8">
        <v>43160</v>
      </c>
      <c r="C92" s="56">
        <v>199.3</v>
      </c>
      <c r="D92" s="7">
        <f t="shared" si="7"/>
        <v>108.96664844177145</v>
      </c>
      <c r="F92" s="76">
        <f t="shared" si="4"/>
        <v>44621</v>
      </c>
      <c r="G92" s="62">
        <f t="shared" si="5"/>
        <v>256.517</v>
      </c>
      <c r="H92" s="62">
        <f t="shared" si="6"/>
        <v>140.6343201754386</v>
      </c>
    </row>
    <row r="93" spans="2:8">
      <c r="B93" s="8">
        <v>43191</v>
      </c>
      <c r="C93" s="56">
        <v>202.6</v>
      </c>
      <c r="D93" s="7">
        <f t="shared" si="7"/>
        <v>110.77091306724986</v>
      </c>
      <c r="F93" s="76">
        <f t="shared" si="4"/>
        <v>44652</v>
      </c>
      <c r="G93" s="62">
        <f t="shared" si="5"/>
        <v>259.851</v>
      </c>
      <c r="H93" s="62">
        <f t="shared" si="6"/>
        <v>142.46217105263156</v>
      </c>
    </row>
    <row r="94" spans="2:8">
      <c r="B94" s="8">
        <v>43221</v>
      </c>
      <c r="C94" s="9">
        <v>212.6</v>
      </c>
      <c r="D94" s="7">
        <f t="shared" si="7"/>
        <v>116.23838162930562</v>
      </c>
      <c r="F94" s="76">
        <f t="shared" si="4"/>
        <v>44682</v>
      </c>
      <c r="G94" s="62">
        <f t="shared" si="5"/>
        <v>252.43199999999999</v>
      </c>
      <c r="H94" s="62">
        <f t="shared" si="6"/>
        <v>138.39473684210526</v>
      </c>
    </row>
    <row r="95" spans="2:8">
      <c r="B95" s="8">
        <v>43252</v>
      </c>
      <c r="C95" s="9">
        <v>216.9</v>
      </c>
      <c r="D95" s="7">
        <f t="shared" si="7"/>
        <v>118.5893931109896</v>
      </c>
      <c r="F95" s="76">
        <f t="shared" si="4"/>
        <v>44713</v>
      </c>
      <c r="G95" s="62">
        <f t="shared" si="5"/>
        <v>237.48699999999999</v>
      </c>
      <c r="H95" s="62">
        <f t="shared" si="6"/>
        <v>130.20120614035088</v>
      </c>
    </row>
    <row r="96" spans="2:8">
      <c r="B96" s="8">
        <v>43282</v>
      </c>
      <c r="C96" s="9">
        <v>208.1</v>
      </c>
      <c r="D96" s="7">
        <f t="shared" si="7"/>
        <v>113.77802077638053</v>
      </c>
      <c r="F96" s="76">
        <f t="shared" si="4"/>
        <v>44743</v>
      </c>
      <c r="G96" s="62">
        <f t="shared" si="5"/>
        <v>227.524</v>
      </c>
      <c r="H96" s="62">
        <f t="shared" si="6"/>
        <v>124.73903508771929</v>
      </c>
    </row>
    <row r="97" spans="2:8">
      <c r="B97" s="8">
        <v>43313</v>
      </c>
      <c r="C97" s="9">
        <v>207.8</v>
      </c>
      <c r="D97" s="7">
        <f t="shared" si="7"/>
        <v>113.61399671951887</v>
      </c>
      <c r="F97" s="76">
        <f t="shared" si="4"/>
        <v>44774</v>
      </c>
      <c r="G97" s="62">
        <f t="shared" si="5"/>
        <v>216.96600000000001</v>
      </c>
      <c r="H97" s="62">
        <f t="shared" si="6"/>
        <v>118.95065789473685</v>
      </c>
    </row>
    <row r="98" spans="2:8">
      <c r="B98" s="8">
        <v>43344</v>
      </c>
      <c r="C98" s="9">
        <v>205.9</v>
      </c>
      <c r="D98" s="7">
        <f t="shared" si="7"/>
        <v>112.57517769272826</v>
      </c>
      <c r="F98" s="76">
        <f t="shared" si="4"/>
        <v>44805</v>
      </c>
      <c r="G98" s="62">
        <f t="shared" si="5"/>
        <v>213.78299999999999</v>
      </c>
      <c r="H98" s="62">
        <f t="shared" si="6"/>
        <v>117.20559210526315</v>
      </c>
    </row>
    <row r="99" spans="2:8">
      <c r="B99" s="8">
        <v>43374</v>
      </c>
      <c r="C99" s="9">
        <v>205.9</v>
      </c>
      <c r="D99" s="7">
        <f t="shared" si="7"/>
        <v>112.57517769272826</v>
      </c>
      <c r="F99" s="76">
        <f t="shared" si="4"/>
        <v>44835</v>
      </c>
      <c r="G99" s="62">
        <f t="shared" si="5"/>
        <v>208.13900000000001</v>
      </c>
      <c r="H99" s="62">
        <f t="shared" si="6"/>
        <v>114.11129385964914</v>
      </c>
    </row>
    <row r="100" spans="2:8">
      <c r="B100" s="8">
        <v>43405</v>
      </c>
      <c r="C100" s="9">
        <v>202.3</v>
      </c>
      <c r="D100" s="7">
        <f t="shared" si="7"/>
        <v>110.60688901038819</v>
      </c>
      <c r="F100" s="76">
        <f t="shared" si="4"/>
        <v>44866</v>
      </c>
      <c r="G100" s="62">
        <f t="shared" si="5"/>
        <v>205.351</v>
      </c>
      <c r="H100" s="62">
        <f t="shared" si="6"/>
        <v>112.58278508771929</v>
      </c>
    </row>
    <row r="101" spans="2:8">
      <c r="B101" s="8">
        <v>43435</v>
      </c>
      <c r="C101" s="9">
        <v>201.9</v>
      </c>
      <c r="D101" s="7">
        <f t="shared" si="7"/>
        <v>110.38819026790596</v>
      </c>
      <c r="F101" s="76">
        <f t="shared" si="4"/>
        <v>44896</v>
      </c>
      <c r="G101" s="62">
        <f t="shared" si="5"/>
        <v>208.529</v>
      </c>
      <c r="H101" s="62">
        <f t="shared" si="6"/>
        <v>114.32510964912279</v>
      </c>
    </row>
    <row r="102" spans="2:8">
      <c r="B102" s="8">
        <v>43466</v>
      </c>
      <c r="C102" s="9">
        <v>201.5</v>
      </c>
      <c r="D102" s="7">
        <f t="shared" si="7"/>
        <v>110.16949152542372</v>
      </c>
      <c r="F102" s="76">
        <f t="shared" si="4"/>
        <v>44927</v>
      </c>
      <c r="G102" s="62">
        <f t="shared" si="5"/>
        <v>209.291</v>
      </c>
      <c r="H102" s="62">
        <f t="shared" si="6"/>
        <v>114.74287280701753</v>
      </c>
    </row>
    <row r="103" spans="2:8">
      <c r="B103" s="8">
        <v>43497</v>
      </c>
      <c r="C103" s="9">
        <v>201</v>
      </c>
      <c r="D103" s="7">
        <f t="shared" si="7"/>
        <v>109.89611809732094</v>
      </c>
      <c r="F103" s="76">
        <f t="shared" si="4"/>
        <v>44958</v>
      </c>
      <c r="G103" s="62">
        <f t="shared" si="5"/>
        <v>209.71899999999999</v>
      </c>
      <c r="H103" s="62">
        <f t="shared" si="6"/>
        <v>114.97752192982456</v>
      </c>
    </row>
    <row r="104" spans="2:8">
      <c r="B104" s="8">
        <v>43525</v>
      </c>
      <c r="C104" s="9">
        <v>201.3</v>
      </c>
      <c r="D104" s="7">
        <f t="shared" si="7"/>
        <v>110.06014215418261</v>
      </c>
      <c r="F104" s="76">
        <f t="shared" si="4"/>
        <v>44986</v>
      </c>
      <c r="G104" s="62">
        <f t="shared" si="5"/>
        <v>210.62100000000001</v>
      </c>
      <c r="H104" s="62">
        <f t="shared" si="6"/>
        <v>115.47203947368421</v>
      </c>
    </row>
    <row r="105" spans="2:8">
      <c r="B105" s="8">
        <v>43556</v>
      </c>
      <c r="C105" s="9">
        <v>203</v>
      </c>
      <c r="D105" s="7">
        <f t="shared" si="7"/>
        <v>110.9896118097321</v>
      </c>
      <c r="F105" s="76">
        <f t="shared" si="4"/>
        <v>45017</v>
      </c>
      <c r="G105" s="62">
        <f t="shared" si="5"/>
        <v>206.57</v>
      </c>
      <c r="H105" s="62">
        <f t="shared" si="6"/>
        <v>113.25109649122807</v>
      </c>
    </row>
    <row r="106" spans="2:8">
      <c r="B106" s="8">
        <v>43586</v>
      </c>
      <c r="C106" s="9">
        <v>200.6</v>
      </c>
      <c r="D106" s="7">
        <f t="shared" si="7"/>
        <v>109.6774193548387</v>
      </c>
      <c r="F106" s="76">
        <f t="shared" si="4"/>
        <v>45047</v>
      </c>
      <c r="G106" s="62">
        <f t="shared" si="5"/>
        <v>208.292</v>
      </c>
      <c r="H106" s="62">
        <f t="shared" si="6"/>
        <v>114.19517543859649</v>
      </c>
    </row>
    <row r="107" spans="2:8">
      <c r="B107" s="8">
        <v>43617</v>
      </c>
      <c r="C107" s="9">
        <v>199.1</v>
      </c>
      <c r="D107" s="7">
        <f t="shared" si="7"/>
        <v>108.85729907053035</v>
      </c>
      <c r="F107" s="76">
        <f t="shared" si="4"/>
        <v>45078</v>
      </c>
      <c r="G107" s="62">
        <f t="shared" si="5"/>
        <v>205.53899999999999</v>
      </c>
      <c r="H107" s="62">
        <f t="shared" si="6"/>
        <v>112.68585526315789</v>
      </c>
    </row>
    <row r="108" spans="2:8">
      <c r="B108" s="8">
        <v>43647</v>
      </c>
      <c r="C108" s="9">
        <v>199</v>
      </c>
      <c r="D108" s="7">
        <f t="shared" si="7"/>
        <v>108.80262438490978</v>
      </c>
      <c r="F108" s="76">
        <f t="shared" si="4"/>
        <v>45108</v>
      </c>
      <c r="G108" s="62">
        <f t="shared" si="5"/>
        <v>202.39400000000001</v>
      </c>
      <c r="H108" s="62">
        <f t="shared" si="6"/>
        <v>110.96162280701753</v>
      </c>
    </row>
    <row r="109" spans="2:8">
      <c r="B109" s="8">
        <v>43678</v>
      </c>
      <c r="C109" s="9">
        <v>193.2</v>
      </c>
      <c r="D109" s="7">
        <f t="shared" si="7"/>
        <v>105.63149261891743</v>
      </c>
      <c r="F109" s="76">
        <f t="shared" si="4"/>
        <v>45139</v>
      </c>
      <c r="G109" s="62">
        <f t="shared" si="5"/>
        <v>203.94</v>
      </c>
      <c r="H109" s="62">
        <f t="shared" si="6"/>
        <v>111.80921052631578</v>
      </c>
    </row>
    <row r="110" spans="2:8">
      <c r="B110" s="8">
        <v>43709</v>
      </c>
      <c r="C110" s="9">
        <v>192.7</v>
      </c>
      <c r="D110" s="7">
        <f t="shared" si="7"/>
        <v>105.35811919081465</v>
      </c>
      <c r="F110" s="76">
        <f t="shared" si="4"/>
        <v>45170</v>
      </c>
      <c r="G110" s="62">
        <f t="shared" si="5"/>
        <v>201.77600000000001</v>
      </c>
      <c r="H110" s="62">
        <f t="shared" si="6"/>
        <v>110.62280701754386</v>
      </c>
    </row>
    <row r="111" spans="2:8">
      <c r="B111" s="8">
        <v>43739</v>
      </c>
      <c r="C111" s="9">
        <v>191.5</v>
      </c>
      <c r="D111" s="7">
        <f t="shared" si="7"/>
        <v>104.70202296336795</v>
      </c>
      <c r="F111" s="76">
        <f t="shared" si="4"/>
        <v>45200</v>
      </c>
      <c r="G111" s="62">
        <f t="shared" si="5"/>
        <v>200.863</v>
      </c>
      <c r="H111" s="62">
        <f t="shared" si="6"/>
        <v>110.12225877192982</v>
      </c>
    </row>
    <row r="112" spans="2:8">
      <c r="B112" s="8">
        <v>43770</v>
      </c>
      <c r="C112" s="9">
        <v>188.3</v>
      </c>
      <c r="D112" s="7">
        <f t="shared" si="7"/>
        <v>102.95243302351011</v>
      </c>
      <c r="F112" s="76">
        <f t="shared" si="4"/>
        <v>45231</v>
      </c>
      <c r="G112" s="62">
        <f t="shared" si="5"/>
        <v>201.012</v>
      </c>
      <c r="H112" s="62">
        <f t="shared" si="6"/>
        <v>110.20394736842105</v>
      </c>
    </row>
    <row r="113" spans="2:8">
      <c r="B113" s="8">
        <v>43800</v>
      </c>
      <c r="C113" s="9">
        <v>188.8</v>
      </c>
      <c r="D113" s="7">
        <f t="shared" si="7"/>
        <v>103.2258064516129</v>
      </c>
      <c r="F113" s="76">
        <f t="shared" si="4"/>
        <v>45261</v>
      </c>
      <c r="G113" s="62">
        <f t="shared" si="5"/>
        <v>200.34</v>
      </c>
      <c r="H113" s="62">
        <f t="shared" si="6"/>
        <v>109.83552631578948</v>
      </c>
    </row>
    <row r="114" spans="2:8">
      <c r="B114" s="8">
        <v>43831</v>
      </c>
      <c r="C114" s="63">
        <v>190.4</v>
      </c>
      <c r="D114" s="7">
        <f t="shared" si="7"/>
        <v>104.10060142154182</v>
      </c>
      <c r="F114" s="76">
        <f t="shared" si="4"/>
        <v>45292</v>
      </c>
      <c r="G114" s="62">
        <f t="shared" si="5"/>
        <v>197.928</v>
      </c>
      <c r="H114" s="62">
        <f t="shared" si="6"/>
        <v>108.51315789473684</v>
      </c>
    </row>
    <row r="115" spans="2:8">
      <c r="B115" s="8">
        <v>43862</v>
      </c>
      <c r="C115" s="63">
        <v>183</v>
      </c>
      <c r="D115" s="7">
        <f t="shared" si="7"/>
        <v>100.05467468562055</v>
      </c>
      <c r="F115" s="76">
        <f t="shared" si="4"/>
        <v>45323</v>
      </c>
      <c r="G115" s="62">
        <f t="shared" si="5"/>
        <v>198.785</v>
      </c>
      <c r="H115" s="62">
        <f t="shared" si="6"/>
        <v>108.9830043859649</v>
      </c>
    </row>
    <row r="116" spans="2:8">
      <c r="B116" s="8">
        <v>43891</v>
      </c>
      <c r="C116" s="63">
        <v>181.4</v>
      </c>
      <c r="D116" s="7">
        <f t="shared" si="7"/>
        <v>99.179879715691627</v>
      </c>
      <c r="F116" s="76">
        <f t="shared" si="4"/>
        <v>45352</v>
      </c>
      <c r="G116" s="62">
        <f t="shared" si="5"/>
        <v>197.61</v>
      </c>
      <c r="H116" s="62">
        <f t="shared" si="6"/>
        <v>108.33881578947368</v>
      </c>
    </row>
    <row r="117" spans="2:8">
      <c r="B117" s="8">
        <v>43922</v>
      </c>
      <c r="C117" s="63">
        <v>170.3</v>
      </c>
      <c r="D117" s="7">
        <f t="shared" si="7"/>
        <v>93.110989611809728</v>
      </c>
      <c r="F117" s="76">
        <f t="shared" si="4"/>
        <v>45383</v>
      </c>
      <c r="G117" s="62">
        <f t="shared" si="5"/>
        <v>199.13800000000001</v>
      </c>
      <c r="H117" s="62">
        <f t="shared" si="6"/>
        <v>109.1765350877193</v>
      </c>
    </row>
    <row r="118" spans="2:8">
      <c r="B118" s="8">
        <v>43952</v>
      </c>
      <c r="C118" s="63">
        <v>164.4</v>
      </c>
      <c r="D118" s="7">
        <f t="shared" si="7"/>
        <v>89.885183160196831</v>
      </c>
      <c r="F118" s="76">
        <f t="shared" si="4"/>
        <v>45413</v>
      </c>
      <c r="G118" s="62">
        <f t="shared" si="5"/>
        <v>210.87100000000001</v>
      </c>
      <c r="H118" s="62">
        <f t="shared" si="6"/>
        <v>115.60910087719299</v>
      </c>
    </row>
    <row r="119" spans="2:8">
      <c r="B119" s="8">
        <v>43983</v>
      </c>
      <c r="C119" s="63">
        <v>162.4</v>
      </c>
      <c r="D119" s="7">
        <f t="shared" si="7"/>
        <v>88.791689447785672</v>
      </c>
      <c r="F119" s="76">
        <f t="shared" si="4"/>
        <v>45444</v>
      </c>
      <c r="G119" s="62">
        <f t="shared" si="5"/>
        <v>214.15600000000001</v>
      </c>
      <c r="H119" s="62">
        <f t="shared" si="6"/>
        <v>117.41008771929825</v>
      </c>
    </row>
    <row r="120" spans="2:8">
      <c r="B120" s="8">
        <v>44013</v>
      </c>
      <c r="C120" s="63">
        <v>164.2</v>
      </c>
      <c r="D120" s="7">
        <f t="shared" si="7"/>
        <v>89.775833788955708</v>
      </c>
      <c r="F120" s="76">
        <f t="shared" si="4"/>
        <v>45474</v>
      </c>
      <c r="G120" s="62">
        <f t="shared" si="5"/>
        <v>217.05699999999999</v>
      </c>
      <c r="H120" s="62">
        <f t="shared" si="6"/>
        <v>119.00054824561404</v>
      </c>
    </row>
    <row r="121" spans="2:8">
      <c r="B121" s="8">
        <v>44044</v>
      </c>
      <c r="C121" s="63">
        <v>168.1</v>
      </c>
      <c r="D121" s="7">
        <f t="shared" si="7"/>
        <v>91.908146528157459</v>
      </c>
      <c r="F121" s="76">
        <f t="shared" si="4"/>
        <v>45505</v>
      </c>
      <c r="G121" s="62">
        <f t="shared" si="5"/>
        <v>210.68899999999999</v>
      </c>
      <c r="H121" s="62">
        <f t="shared" si="6"/>
        <v>115.50932017543857</v>
      </c>
    </row>
    <row r="122" spans="2:8">
      <c r="B122" s="8">
        <v>44075</v>
      </c>
      <c r="C122" s="63">
        <v>174.8</v>
      </c>
      <c r="D122" s="7">
        <f t="shared" si="7"/>
        <v>95.57135046473482</v>
      </c>
      <c r="F122" s="76">
        <f t="shared" si="4"/>
        <v>45536</v>
      </c>
      <c r="G122" s="62">
        <f t="shared" si="5"/>
        <v>209.55199999999999</v>
      </c>
      <c r="H122" s="62">
        <f t="shared" si="6"/>
        <v>114.88596491228068</v>
      </c>
    </row>
    <row r="123" spans="2:8">
      <c r="B123" s="8">
        <v>44105</v>
      </c>
      <c r="C123" s="63">
        <v>173.6</v>
      </c>
      <c r="D123" s="7">
        <f t="shared" si="7"/>
        <v>94.915254237288138</v>
      </c>
      <c r="F123" s="76">
        <f t="shared" si="4"/>
        <v>45566</v>
      </c>
      <c r="G123" s="62">
        <f t="shared" si="5"/>
        <v>213.97499999999999</v>
      </c>
      <c r="H123" s="62">
        <f t="shared" si="6"/>
        <v>117.3108552631579</v>
      </c>
    </row>
    <row r="124" spans="2:8">
      <c r="B124" s="8">
        <v>44136</v>
      </c>
      <c r="C124" s="63">
        <v>174.4</v>
      </c>
      <c r="D124" s="7">
        <f t="shared" si="7"/>
        <v>95.352651722252588</v>
      </c>
      <c r="F124" s="76">
        <f t="shared" si="4"/>
        <v>45597</v>
      </c>
      <c r="G124" s="62">
        <f t="shared" si="5"/>
        <v>220.453</v>
      </c>
      <c r="H124" s="62">
        <f t="shared" si="6"/>
        <v>120.86239035087718</v>
      </c>
    </row>
    <row r="125" spans="2:8">
      <c r="B125" s="8">
        <v>44166</v>
      </c>
      <c r="C125" s="63">
        <v>181.1</v>
      </c>
      <c r="D125" s="7">
        <f t="shared" si="7"/>
        <v>99.015855658829963</v>
      </c>
      <c r="F125" s="76">
        <f t="shared" si="4"/>
        <v>45627</v>
      </c>
      <c r="G125" s="62">
        <f t="shared" si="5"/>
        <v>221.804</v>
      </c>
      <c r="H125" s="62">
        <f t="shared" si="6"/>
        <v>121.60307017543859</v>
      </c>
    </row>
    <row r="126" spans="2:8">
      <c r="B126" s="8">
        <v>44197</v>
      </c>
      <c r="C126" s="63">
        <v>185.2</v>
      </c>
      <c r="D126" s="7">
        <f t="shared" si="7"/>
        <v>101.25751776927282</v>
      </c>
      <c r="F126" s="73"/>
    </row>
    <row r="127" spans="2:8">
      <c r="B127" s="8">
        <v>44228</v>
      </c>
      <c r="C127" s="63">
        <v>188.3</v>
      </c>
      <c r="D127" s="7">
        <f t="shared" si="7"/>
        <v>102.95243302351011</v>
      </c>
      <c r="F127" s="73"/>
    </row>
    <row r="128" spans="2:8">
      <c r="B128" s="8">
        <v>44256</v>
      </c>
      <c r="C128" s="63">
        <v>191.4</v>
      </c>
      <c r="D128" s="7">
        <f t="shared" si="7"/>
        <v>104.6473482777474</v>
      </c>
      <c r="F128" s="73"/>
    </row>
    <row r="129" spans="2:6">
      <c r="B129" s="8">
        <v>44287</v>
      </c>
      <c r="C129" s="63">
        <v>202.7</v>
      </c>
      <c r="D129" s="7">
        <f t="shared" si="7"/>
        <v>110.82558775287042</v>
      </c>
      <c r="F129" s="73"/>
    </row>
    <row r="130" spans="2:6">
      <c r="B130" s="8">
        <v>44317</v>
      </c>
      <c r="C130" s="63">
        <v>207.8</v>
      </c>
      <c r="D130" s="7">
        <f t="shared" si="7"/>
        <v>113.61399671951887</v>
      </c>
      <c r="F130" s="73"/>
    </row>
    <row r="131" spans="2:6">
      <c r="B131" s="8">
        <v>44348</v>
      </c>
      <c r="C131" s="63">
        <v>216.7</v>
      </c>
      <c r="D131" s="7">
        <f t="shared" si="7"/>
        <v>118.4800437397485</v>
      </c>
      <c r="F131" s="73"/>
    </row>
    <row r="132" spans="2:6">
      <c r="B132" s="8">
        <v>44378</v>
      </c>
      <c r="C132" s="63">
        <v>217.04499999999999</v>
      </c>
      <c r="D132" s="7">
        <f t="shared" si="7"/>
        <v>118.66867140513942</v>
      </c>
      <c r="F132" s="73"/>
    </row>
    <row r="133" spans="2:6">
      <c r="B133" s="8">
        <v>44409</v>
      </c>
      <c r="C133" s="63">
        <v>225.19800000000001</v>
      </c>
      <c r="D133" s="7">
        <f t="shared" si="7"/>
        <v>123.12629852378348</v>
      </c>
      <c r="F133" s="73"/>
    </row>
    <row r="134" spans="2:6">
      <c r="B134" s="8">
        <v>44440</v>
      </c>
      <c r="C134" s="63">
        <v>232.19399999999999</v>
      </c>
      <c r="D134" s="7">
        <f t="shared" si="7"/>
        <v>126.95133952979769</v>
      </c>
      <c r="F134" s="73"/>
    </row>
    <row r="135" spans="2:6">
      <c r="B135" s="8">
        <v>44470</v>
      </c>
      <c r="C135" s="63">
        <v>242.255</v>
      </c>
      <c r="D135" s="7">
        <f t="shared" si="7"/>
        <v>132.452159650082</v>
      </c>
      <c r="F135" s="73"/>
    </row>
    <row r="136" spans="2:6">
      <c r="B136" s="8">
        <v>44501</v>
      </c>
      <c r="C136" s="63">
        <v>247.459</v>
      </c>
      <c r="D136" s="7">
        <f t="shared" ref="D136:D173" si="8">100*C136/$C$6</f>
        <v>135.29743028977583</v>
      </c>
      <c r="F136" s="73"/>
    </row>
    <row r="137" spans="2:6">
      <c r="B137" s="8">
        <v>44531</v>
      </c>
      <c r="C137" s="63">
        <v>229.37299999999999</v>
      </c>
      <c r="D137" s="7">
        <f t="shared" si="8"/>
        <v>125.40896664844176</v>
      </c>
      <c r="F137" s="73"/>
    </row>
    <row r="138" spans="2:6">
      <c r="B138" s="8">
        <v>44562</v>
      </c>
      <c r="C138" s="63">
        <v>237.20699999999999</v>
      </c>
      <c r="D138" s="7">
        <f t="shared" si="8"/>
        <v>129.69218151995625</v>
      </c>
      <c r="F138" s="73"/>
    </row>
    <row r="139" spans="2:6">
      <c r="B139" s="8">
        <v>44593</v>
      </c>
      <c r="C139" s="63">
        <v>257.31</v>
      </c>
      <c r="D139" s="7">
        <f t="shared" si="8"/>
        <v>140.68343357025697</v>
      </c>
      <c r="F139" s="73"/>
    </row>
    <row r="140" spans="2:6">
      <c r="B140" s="8">
        <v>44621</v>
      </c>
      <c r="C140" s="63">
        <v>256.517</v>
      </c>
      <c r="D140" s="7">
        <f t="shared" si="8"/>
        <v>140.24986331328594</v>
      </c>
      <c r="F140" s="73"/>
    </row>
    <row r="141" spans="2:6">
      <c r="B141" s="8">
        <v>44652</v>
      </c>
      <c r="C141" s="63">
        <v>259.851</v>
      </c>
      <c r="D141" s="7">
        <f t="shared" si="8"/>
        <v>142.07271733187534</v>
      </c>
      <c r="F141" s="73"/>
    </row>
    <row r="142" spans="2:6">
      <c r="B142" s="8">
        <v>44682</v>
      </c>
      <c r="C142" s="63">
        <v>252.43199999999999</v>
      </c>
      <c r="D142" s="7">
        <f t="shared" si="8"/>
        <v>138.01640240568614</v>
      </c>
      <c r="F142" s="73"/>
    </row>
    <row r="143" spans="2:6">
      <c r="B143" s="8">
        <v>44713</v>
      </c>
      <c r="C143" s="63">
        <v>237.48699999999999</v>
      </c>
      <c r="D143" s="7">
        <f t="shared" si="8"/>
        <v>129.84527063969381</v>
      </c>
      <c r="F143" s="73"/>
    </row>
    <row r="144" spans="2:6">
      <c r="B144" s="8">
        <v>44743</v>
      </c>
      <c r="C144" s="63">
        <v>227.524</v>
      </c>
      <c r="D144" s="7">
        <f t="shared" si="8"/>
        <v>124.39803171131767</v>
      </c>
      <c r="F144" s="73"/>
    </row>
    <row r="145" spans="2:6">
      <c r="B145" s="8">
        <v>44774</v>
      </c>
      <c r="C145" s="63">
        <v>216.96600000000001</v>
      </c>
      <c r="D145" s="7">
        <f t="shared" si="8"/>
        <v>118.62547840349919</v>
      </c>
      <c r="F145" s="73"/>
    </row>
    <row r="146" spans="2:6">
      <c r="B146" s="8">
        <v>44805</v>
      </c>
      <c r="C146" s="63">
        <v>213.78299999999999</v>
      </c>
      <c r="D146" s="7">
        <f t="shared" si="8"/>
        <v>116.88518316019682</v>
      </c>
      <c r="F146" s="73"/>
    </row>
    <row r="147" spans="2:6">
      <c r="B147" s="8">
        <v>44835</v>
      </c>
      <c r="C147" s="63">
        <v>208.13900000000001</v>
      </c>
      <c r="D147" s="7">
        <f t="shared" si="8"/>
        <v>113.79934390377255</v>
      </c>
      <c r="F147" s="73"/>
    </row>
    <row r="148" spans="2:6">
      <c r="B148" s="8">
        <v>44866</v>
      </c>
      <c r="C148" s="63">
        <v>205.351</v>
      </c>
      <c r="D148" s="7">
        <f t="shared" si="8"/>
        <v>112.27501366867139</v>
      </c>
      <c r="F148" s="73"/>
    </row>
    <row r="149" spans="2:6">
      <c r="B149" s="8">
        <v>44896</v>
      </c>
      <c r="C149" s="63">
        <v>208.529</v>
      </c>
      <c r="D149" s="7">
        <f t="shared" si="8"/>
        <v>114.01257517769274</v>
      </c>
      <c r="F149" s="73"/>
    </row>
    <row r="150" spans="2:6">
      <c r="B150" s="8">
        <v>44927</v>
      </c>
      <c r="C150" s="63">
        <v>209.291</v>
      </c>
      <c r="D150" s="7">
        <f t="shared" si="8"/>
        <v>114.42919628212137</v>
      </c>
      <c r="F150" s="73"/>
    </row>
    <row r="151" spans="2:6">
      <c r="B151" s="8">
        <v>44958</v>
      </c>
      <c r="C151" s="63">
        <v>209.71899999999999</v>
      </c>
      <c r="D151" s="7">
        <f t="shared" si="8"/>
        <v>114.66320393657735</v>
      </c>
      <c r="F151" s="73"/>
    </row>
    <row r="152" spans="2:6">
      <c r="B152" s="8">
        <v>44986</v>
      </c>
      <c r="C152" s="63">
        <v>210.62100000000001</v>
      </c>
      <c r="D152" s="7">
        <f t="shared" si="8"/>
        <v>115.1563696008748</v>
      </c>
      <c r="F152" s="73"/>
    </row>
    <row r="153" spans="2:6">
      <c r="B153" s="8">
        <v>45017</v>
      </c>
      <c r="C153" s="63">
        <v>206.57</v>
      </c>
      <c r="D153" s="7">
        <f t="shared" si="8"/>
        <v>112.94149808638601</v>
      </c>
      <c r="F153" s="73"/>
    </row>
    <row r="154" spans="2:6">
      <c r="B154" s="8">
        <v>45047</v>
      </c>
      <c r="C154" s="63">
        <v>208.292</v>
      </c>
      <c r="D154" s="7">
        <f t="shared" si="8"/>
        <v>113.88299617277201</v>
      </c>
    </row>
    <row r="155" spans="2:6">
      <c r="B155" s="8">
        <v>45078</v>
      </c>
      <c r="C155" s="63">
        <v>205.53899999999999</v>
      </c>
      <c r="D155" s="7">
        <f t="shared" si="8"/>
        <v>112.37780207763804</v>
      </c>
    </row>
    <row r="156" spans="2:6">
      <c r="B156" s="8">
        <v>45108</v>
      </c>
      <c r="C156" s="63">
        <v>202.39400000000001</v>
      </c>
      <c r="D156" s="7">
        <f t="shared" si="8"/>
        <v>110.65828321487152</v>
      </c>
    </row>
    <row r="157" spans="2:6">
      <c r="B157" s="8">
        <v>45139</v>
      </c>
      <c r="C157" s="63">
        <v>203.94</v>
      </c>
      <c r="D157" s="7">
        <f t="shared" si="8"/>
        <v>111.50355385456534</v>
      </c>
    </row>
    <row r="158" spans="2:6">
      <c r="B158" s="8">
        <v>45170</v>
      </c>
      <c r="C158" s="63">
        <v>201.77600000000001</v>
      </c>
      <c r="D158" s="7">
        <f t="shared" si="8"/>
        <v>110.32039365773647</v>
      </c>
    </row>
    <row r="159" spans="2:6">
      <c r="B159" s="8">
        <v>45200</v>
      </c>
      <c r="C159" s="63">
        <v>200.863</v>
      </c>
      <c r="D159" s="7">
        <f t="shared" si="8"/>
        <v>109.82121377802076</v>
      </c>
    </row>
    <row r="160" spans="2:6">
      <c r="B160" s="8">
        <v>45231</v>
      </c>
      <c r="C160" s="63">
        <v>201.012</v>
      </c>
      <c r="D160" s="7">
        <f t="shared" si="8"/>
        <v>109.90267905959541</v>
      </c>
    </row>
    <row r="161" spans="2:4">
      <c r="B161" s="8">
        <v>45261</v>
      </c>
      <c r="C161" s="63">
        <v>200.34</v>
      </c>
      <c r="D161" s="7">
        <f t="shared" si="8"/>
        <v>109.53526517222525</v>
      </c>
    </row>
    <row r="162" spans="2:4">
      <c r="B162" s="8">
        <v>45292</v>
      </c>
      <c r="C162" s="63">
        <v>197.928</v>
      </c>
      <c r="D162" s="7">
        <f t="shared" si="8"/>
        <v>108.2165117550574</v>
      </c>
    </row>
    <row r="163" spans="2:4">
      <c r="B163" s="8">
        <v>45323</v>
      </c>
      <c r="C163" s="63">
        <v>198.785</v>
      </c>
      <c r="D163" s="7">
        <f t="shared" si="8"/>
        <v>108.68507381082559</v>
      </c>
    </row>
    <row r="164" spans="2:4">
      <c r="B164" s="8">
        <v>45352</v>
      </c>
      <c r="C164" s="63">
        <v>197.61</v>
      </c>
      <c r="D164" s="7">
        <f t="shared" si="8"/>
        <v>108.04264625478403</v>
      </c>
    </row>
    <row r="165" spans="2:4">
      <c r="B165" s="8">
        <v>45383</v>
      </c>
      <c r="C165" s="63">
        <v>199.13800000000001</v>
      </c>
      <c r="D165" s="7">
        <f t="shared" si="8"/>
        <v>108.87807545106615</v>
      </c>
    </row>
    <row r="166" spans="2:4">
      <c r="B166" s="8">
        <v>45413</v>
      </c>
      <c r="C166" s="63">
        <v>210.87100000000001</v>
      </c>
      <c r="D166" s="7">
        <f t="shared" si="8"/>
        <v>115.2930563149262</v>
      </c>
    </row>
    <row r="167" spans="2:4">
      <c r="B167" s="8">
        <v>45444</v>
      </c>
      <c r="C167" s="63">
        <v>214.15600000000001</v>
      </c>
      <c r="D167" s="7">
        <f t="shared" si="8"/>
        <v>117.08911973756152</v>
      </c>
    </row>
    <row r="168" spans="2:4">
      <c r="B168" s="8">
        <v>45474</v>
      </c>
      <c r="C168" s="63">
        <v>217.05699999999999</v>
      </c>
      <c r="D168" s="7">
        <f t="shared" si="8"/>
        <v>118.67523236741387</v>
      </c>
    </row>
    <row r="169" spans="2:4">
      <c r="B169" s="8">
        <v>45505</v>
      </c>
      <c r="C169" s="63">
        <v>210.68899999999999</v>
      </c>
      <c r="D169" s="7">
        <f t="shared" si="8"/>
        <v>115.19354838709675</v>
      </c>
    </row>
    <row r="170" spans="2:4">
      <c r="B170" s="8">
        <v>45536</v>
      </c>
      <c r="C170" s="63">
        <v>209.55199999999999</v>
      </c>
      <c r="D170" s="7">
        <f t="shared" si="8"/>
        <v>114.57189721159104</v>
      </c>
    </row>
    <row r="171" spans="2:4">
      <c r="B171" s="8">
        <v>45566</v>
      </c>
      <c r="C171" s="63">
        <v>213.97499999999999</v>
      </c>
      <c r="D171" s="7">
        <f t="shared" si="8"/>
        <v>116.9901585565883</v>
      </c>
    </row>
    <row r="172" spans="2:4">
      <c r="B172" s="8">
        <v>45597</v>
      </c>
      <c r="C172" s="63">
        <v>220.453</v>
      </c>
      <c r="D172" s="7">
        <f t="shared" si="8"/>
        <v>120.53198469108801</v>
      </c>
    </row>
    <row r="173" spans="2:4">
      <c r="B173" s="65">
        <v>45627</v>
      </c>
      <c r="C173" s="63">
        <v>221.804</v>
      </c>
      <c r="D173" s="7">
        <f t="shared" si="8"/>
        <v>121.27063969382176</v>
      </c>
    </row>
    <row r="174" spans="2:4">
      <c r="B174" s="61"/>
      <c r="C174" s="64"/>
    </row>
    <row r="175" spans="2:4">
      <c r="B175" s="61"/>
      <c r="C175" s="64"/>
    </row>
    <row r="176" spans="2:4">
      <c r="B176" s="61"/>
      <c r="C176" s="64"/>
    </row>
    <row r="177" spans="2:3">
      <c r="B177" s="61"/>
      <c r="C177" s="64"/>
    </row>
    <row r="178" spans="2:3">
      <c r="B178" s="61"/>
      <c r="C178" s="64"/>
    </row>
    <row r="179" spans="2:3">
      <c r="B179" s="61"/>
      <c r="C179" s="64"/>
    </row>
    <row r="180" spans="2:3">
      <c r="B180" s="61"/>
      <c r="C180" s="64"/>
    </row>
    <row r="181" spans="2:3">
      <c r="B181" s="61"/>
      <c r="C181" s="64"/>
    </row>
    <row r="182" spans="2:3">
      <c r="B182" s="61"/>
      <c r="C182" s="64"/>
    </row>
    <row r="183" spans="2:3">
      <c r="B183" s="61"/>
      <c r="C183" s="64"/>
    </row>
    <row r="184" spans="2:3">
      <c r="B184" s="61"/>
      <c r="C184" s="64"/>
    </row>
    <row r="185" spans="2:3">
      <c r="B185" s="61"/>
      <c r="C185" s="64"/>
    </row>
    <row r="186" spans="2:3">
      <c r="B186" s="61"/>
      <c r="C186" s="64"/>
    </row>
    <row r="187" spans="2:3">
      <c r="B187" s="61"/>
      <c r="C187" s="64"/>
    </row>
    <row r="188" spans="2:3">
      <c r="B188" s="61"/>
      <c r="C188" s="64"/>
    </row>
    <row r="189" spans="2:3">
      <c r="B189" s="61"/>
      <c r="C189" s="64"/>
    </row>
    <row r="190" spans="2:3">
      <c r="B190" s="61"/>
      <c r="C190" s="64"/>
    </row>
    <row r="191" spans="2:3">
      <c r="B191" s="61"/>
      <c r="C191" s="64"/>
    </row>
    <row r="192" spans="2:3">
      <c r="B192" s="61"/>
      <c r="C192" s="64"/>
    </row>
    <row r="193" spans="2:3">
      <c r="B193" s="61"/>
      <c r="C193" s="64"/>
    </row>
    <row r="194" spans="2:3">
      <c r="B194" s="61"/>
      <c r="C194" s="64"/>
    </row>
    <row r="195" spans="2:3">
      <c r="B195" s="61"/>
      <c r="C195" s="64"/>
    </row>
    <row r="196" spans="2:3">
      <c r="B196" s="61"/>
      <c r="C196" s="64"/>
    </row>
    <row r="197" spans="2:3">
      <c r="B197" s="61"/>
      <c r="C197" s="64"/>
    </row>
    <row r="198" spans="2:3">
      <c r="B198" s="61"/>
      <c r="C198" s="64"/>
    </row>
    <row r="199" spans="2:3">
      <c r="B199" s="61"/>
      <c r="C199" s="64"/>
    </row>
    <row r="200" spans="2:3">
      <c r="B200" s="61"/>
      <c r="C200" s="64"/>
    </row>
    <row r="201" spans="2:3">
      <c r="B201" s="61"/>
      <c r="C201" s="64"/>
    </row>
    <row r="202" spans="2:3">
      <c r="B202" s="61"/>
      <c r="C202" s="64"/>
    </row>
    <row r="203" spans="2:3">
      <c r="B203" s="61"/>
      <c r="C203" s="64"/>
    </row>
    <row r="204" spans="2:3">
      <c r="B204" s="61"/>
      <c r="C204" s="64"/>
    </row>
    <row r="205" spans="2:3">
      <c r="B205" s="61"/>
      <c r="C205" s="64"/>
    </row>
    <row r="206" spans="2:3">
      <c r="B206" s="61"/>
      <c r="C206" s="64"/>
    </row>
    <row r="207" spans="2:3">
      <c r="B207" s="61"/>
      <c r="C207" s="64"/>
    </row>
    <row r="208" spans="2:3">
      <c r="B208" s="61"/>
      <c r="C208" s="64"/>
    </row>
    <row r="209" spans="2:3">
      <c r="B209" s="61"/>
      <c r="C209" s="64"/>
    </row>
    <row r="210" spans="2:3">
      <c r="B210" s="61"/>
      <c r="C210" s="64"/>
    </row>
    <row r="211" spans="2:3">
      <c r="B211" s="61"/>
      <c r="C211" s="64"/>
    </row>
    <row r="212" spans="2:3">
      <c r="B212" s="61"/>
      <c r="C212" s="64"/>
    </row>
    <row r="213" spans="2:3">
      <c r="B213" s="61"/>
      <c r="C213" s="64"/>
    </row>
    <row r="214" spans="2:3">
      <c r="B214" s="61"/>
      <c r="C214" s="64"/>
    </row>
    <row r="215" spans="2:3">
      <c r="B215" s="61"/>
      <c r="C215" s="64"/>
    </row>
    <row r="216" spans="2:3">
      <c r="B216" s="61"/>
      <c r="C216" s="64"/>
    </row>
    <row r="217" spans="2:3">
      <c r="B217" s="61"/>
      <c r="C217" s="64"/>
    </row>
    <row r="218" spans="2:3">
      <c r="B218" s="61"/>
      <c r="C218" s="64"/>
    </row>
    <row r="219" spans="2:3">
      <c r="B219" s="61"/>
      <c r="C219" s="64"/>
    </row>
    <row r="220" spans="2:3">
      <c r="B220" s="61"/>
      <c r="C220" s="64"/>
    </row>
    <row r="221" spans="2:3">
      <c r="B221" s="61"/>
      <c r="C221" s="64"/>
    </row>
    <row r="222" spans="2:3">
      <c r="B222" s="61"/>
      <c r="C222" s="64"/>
    </row>
    <row r="223" spans="2:3">
      <c r="B223" s="61"/>
      <c r="C223" s="64"/>
    </row>
    <row r="224" spans="2:3">
      <c r="B224" s="61"/>
      <c r="C224" s="64"/>
    </row>
    <row r="225" spans="2:3">
      <c r="B225" s="61"/>
      <c r="C225" s="64"/>
    </row>
    <row r="226" spans="2:3">
      <c r="B226" s="61"/>
      <c r="C226" s="64"/>
    </row>
    <row r="227" spans="2:3">
      <c r="B227" s="61"/>
      <c r="C227" s="64"/>
    </row>
    <row r="228" spans="2:3">
      <c r="B228" s="61"/>
      <c r="C228" s="64"/>
    </row>
    <row r="229" spans="2:3">
      <c r="B229" s="61"/>
      <c r="C229" s="64"/>
    </row>
    <row r="230" spans="2:3">
      <c r="B230" s="61"/>
      <c r="C230" s="64"/>
    </row>
    <row r="231" spans="2:3">
      <c r="B231" s="61"/>
      <c r="C231" s="64"/>
    </row>
    <row r="232" spans="2:3">
      <c r="B232" s="61"/>
      <c r="C232" s="64"/>
    </row>
    <row r="233" spans="2:3">
      <c r="B233" s="61"/>
      <c r="C233" s="64"/>
    </row>
    <row r="234" spans="2:3">
      <c r="B234" s="61"/>
      <c r="C234" s="64"/>
    </row>
    <row r="235" spans="2:3">
      <c r="B235" s="61"/>
      <c r="C235" s="64"/>
    </row>
    <row r="236" spans="2:3">
      <c r="B236" s="61"/>
      <c r="C236" s="64"/>
    </row>
    <row r="237" spans="2:3">
      <c r="B237" s="61"/>
      <c r="C237" s="64"/>
    </row>
    <row r="238" spans="2:3">
      <c r="B238" s="61"/>
      <c r="C238" s="64"/>
    </row>
    <row r="239" spans="2:3">
      <c r="B239" s="61"/>
      <c r="C239" s="64"/>
    </row>
    <row r="240" spans="2:3">
      <c r="B240" s="61"/>
      <c r="C240" s="64"/>
    </row>
    <row r="241" spans="2:3">
      <c r="B241" s="61"/>
      <c r="C241" s="64"/>
    </row>
    <row r="242" spans="2:3">
      <c r="B242" s="61"/>
      <c r="C242" s="64"/>
    </row>
    <row r="243" spans="2:3">
      <c r="B243" s="61"/>
      <c r="C243" s="64"/>
    </row>
    <row r="244" spans="2:3">
      <c r="B244" s="61"/>
      <c r="C244" s="64"/>
    </row>
    <row r="245" spans="2:3">
      <c r="B245" s="61"/>
      <c r="C245" s="64"/>
    </row>
    <row r="246" spans="2:3">
      <c r="B246" s="61"/>
      <c r="C246" s="64"/>
    </row>
    <row r="247" spans="2:3">
      <c r="B247" s="61"/>
      <c r="C247" s="64"/>
    </row>
    <row r="248" spans="2:3">
      <c r="B248" s="61"/>
      <c r="C248" s="64"/>
    </row>
    <row r="249" spans="2:3">
      <c r="B249" s="61"/>
      <c r="C249" s="64"/>
    </row>
    <row r="250" spans="2:3">
      <c r="B250" s="61"/>
      <c r="C250" s="64"/>
    </row>
    <row r="251" spans="2:3">
      <c r="B251" s="61"/>
      <c r="C251" s="64"/>
    </row>
    <row r="252" spans="2:3">
      <c r="B252" s="61"/>
      <c r="C252" s="64"/>
    </row>
    <row r="253" spans="2:3">
      <c r="B253" s="61"/>
      <c r="C253" s="64"/>
    </row>
    <row r="254" spans="2:3">
      <c r="B254" s="61"/>
      <c r="C254" s="64"/>
    </row>
    <row r="255" spans="2:3">
      <c r="B255" s="61"/>
      <c r="C255" s="64"/>
    </row>
    <row r="256" spans="2:3">
      <c r="B256" s="61"/>
      <c r="C256" s="64"/>
    </row>
    <row r="257" spans="2:3">
      <c r="B257" s="61"/>
      <c r="C257" s="64"/>
    </row>
    <row r="258" spans="2:3">
      <c r="B258" s="61"/>
      <c r="C258" s="64"/>
    </row>
    <row r="259" spans="2:3">
      <c r="B259" s="61"/>
      <c r="C259" s="64"/>
    </row>
    <row r="260" spans="2:3">
      <c r="B260" s="61"/>
      <c r="C260" s="64"/>
    </row>
    <row r="261" spans="2:3">
      <c r="B261" s="61"/>
      <c r="C261" s="64"/>
    </row>
    <row r="262" spans="2:3">
      <c r="B262" s="61"/>
      <c r="C262" s="64"/>
    </row>
    <row r="263" spans="2:3">
      <c r="B263" s="61"/>
      <c r="C263" s="64"/>
    </row>
    <row r="264" spans="2:3">
      <c r="B264" s="61"/>
      <c r="C264" s="64"/>
    </row>
    <row r="265" spans="2:3">
      <c r="B265" s="61"/>
      <c r="C265" s="64"/>
    </row>
    <row r="266" spans="2:3">
      <c r="B266" s="61"/>
      <c r="C266" s="64"/>
    </row>
    <row r="267" spans="2:3">
      <c r="B267" s="61"/>
      <c r="C267" s="64"/>
    </row>
    <row r="268" spans="2:3">
      <c r="B268" s="61"/>
      <c r="C268" s="64"/>
    </row>
    <row r="269" spans="2:3">
      <c r="B269" s="61"/>
      <c r="C269" s="64"/>
    </row>
    <row r="270" spans="2:3">
      <c r="B270" s="61"/>
      <c r="C270" s="64"/>
    </row>
    <row r="271" spans="2:3">
      <c r="B271" s="61"/>
      <c r="C271" s="64"/>
    </row>
    <row r="272" spans="2:3">
      <c r="B272" s="61"/>
      <c r="C272" s="64"/>
    </row>
  </sheetData>
  <mergeCells count="1">
    <mergeCell ref="F3:H3"/>
  </mergeCells>
  <pageMargins left="0.7" right="0.7" top="0.75" bottom="0.75" header="0.3" footer="0.3"/>
  <pageSetup orientation="portrait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685A6-015D-4973-9E46-69FE4A167B52}">
  <sheetPr>
    <tabColor rgb="FF92D050"/>
  </sheetPr>
  <dimension ref="B5:M174"/>
  <sheetViews>
    <sheetView showGridLines="0" topLeftCell="A160" zoomScale="70" zoomScaleNormal="70" workbookViewId="0">
      <selection activeCell="P184" sqref="P184"/>
    </sheetView>
  </sheetViews>
  <sheetFormatPr baseColWidth="10" defaultRowHeight="13.2"/>
  <cols>
    <col min="4" max="4" width="13.21875" customWidth="1"/>
    <col min="5" max="5" width="29.44140625" customWidth="1"/>
  </cols>
  <sheetData>
    <row r="5" spans="2:8">
      <c r="C5" s="53" t="s">
        <v>15</v>
      </c>
      <c r="D5" s="53" t="s">
        <v>19</v>
      </c>
      <c r="E5" s="53" t="s">
        <v>22</v>
      </c>
      <c r="F5" t="s">
        <v>21</v>
      </c>
      <c r="G5" s="53" t="s">
        <v>15</v>
      </c>
      <c r="H5" s="53" t="s">
        <v>19</v>
      </c>
    </row>
    <row r="6" spans="2:8">
      <c r="B6" s="8">
        <v>40544</v>
      </c>
      <c r="C6" s="56"/>
      <c r="D6" s="7"/>
    </row>
    <row r="7" spans="2:8">
      <c r="B7" s="8">
        <v>40575</v>
      </c>
      <c r="C7" s="56"/>
      <c r="D7" s="7"/>
    </row>
    <row r="8" spans="2:8">
      <c r="B8" s="8">
        <v>40603</v>
      </c>
      <c r="C8" s="56"/>
      <c r="D8" s="7"/>
    </row>
    <row r="9" spans="2:8">
      <c r="B9" s="8">
        <v>40634</v>
      </c>
      <c r="C9" s="56"/>
      <c r="D9" s="7"/>
    </row>
    <row r="10" spans="2:8">
      <c r="B10" s="8">
        <v>40664</v>
      </c>
      <c r="C10" s="56"/>
      <c r="D10" s="7"/>
    </row>
    <row r="11" spans="2:8">
      <c r="B11" s="8">
        <v>40695</v>
      </c>
      <c r="C11" s="56"/>
      <c r="D11" s="7"/>
    </row>
    <row r="12" spans="2:8">
      <c r="B12" s="8">
        <v>40725</v>
      </c>
      <c r="C12" s="56"/>
      <c r="D12" s="7"/>
    </row>
    <row r="13" spans="2:8">
      <c r="B13" s="8">
        <v>40756</v>
      </c>
      <c r="C13" s="56"/>
      <c r="D13" s="7"/>
    </row>
    <row r="14" spans="2:8">
      <c r="B14" s="8">
        <v>40787</v>
      </c>
      <c r="C14" s="56"/>
      <c r="D14" s="7"/>
    </row>
    <row r="15" spans="2:8">
      <c r="B15" s="8">
        <v>40817</v>
      </c>
      <c r="C15" s="56"/>
      <c r="D15" s="7"/>
    </row>
    <row r="16" spans="2:8">
      <c r="B16" s="8">
        <v>40848</v>
      </c>
      <c r="C16" s="56"/>
      <c r="D16" s="7"/>
    </row>
    <row r="17" spans="2:4">
      <c r="B17" s="8">
        <v>40878</v>
      </c>
      <c r="C17" s="56"/>
      <c r="D17" s="7"/>
    </row>
    <row r="18" spans="2:4">
      <c r="B18" s="8">
        <v>40909</v>
      </c>
      <c r="C18" s="56"/>
      <c r="D18" s="7"/>
    </row>
    <row r="19" spans="2:4">
      <c r="B19" s="8">
        <v>40940</v>
      </c>
      <c r="C19" s="56"/>
      <c r="D19" s="7"/>
    </row>
    <row r="20" spans="2:4">
      <c r="B20" s="8">
        <v>40969</v>
      </c>
      <c r="C20" s="56"/>
      <c r="D20" s="7"/>
    </row>
    <row r="21" spans="2:4">
      <c r="B21" s="8">
        <v>41000</v>
      </c>
      <c r="C21" s="56"/>
      <c r="D21" s="7"/>
    </row>
    <row r="22" spans="2:4">
      <c r="B22" s="8">
        <v>41030</v>
      </c>
      <c r="C22" s="56"/>
      <c r="D22" s="7"/>
    </row>
    <row r="23" spans="2:4">
      <c r="B23" s="8">
        <v>41061</v>
      </c>
      <c r="C23" s="56"/>
      <c r="D23" s="7"/>
    </row>
    <row r="24" spans="2:4">
      <c r="B24" s="8">
        <v>41091</v>
      </c>
      <c r="C24" s="56"/>
      <c r="D24" s="7"/>
    </row>
    <row r="25" spans="2:4">
      <c r="B25" s="8">
        <v>41122</v>
      </c>
      <c r="C25" s="56"/>
      <c r="D25" s="7"/>
    </row>
    <row r="26" spans="2:4">
      <c r="B26" s="8">
        <v>41153</v>
      </c>
      <c r="C26" s="56"/>
      <c r="D26" s="7"/>
    </row>
    <row r="27" spans="2:4">
      <c r="B27" s="8">
        <v>41183</v>
      </c>
      <c r="C27" s="56"/>
      <c r="D27" s="7"/>
    </row>
    <row r="28" spans="2:4">
      <c r="B28" s="8">
        <v>41214</v>
      </c>
      <c r="C28" s="56"/>
      <c r="D28" s="7"/>
    </row>
    <row r="29" spans="2:4">
      <c r="B29" s="8">
        <v>41244</v>
      </c>
      <c r="C29" s="56"/>
      <c r="D29" s="7"/>
    </row>
    <row r="30" spans="2:4">
      <c r="B30" s="8">
        <v>41275</v>
      </c>
      <c r="C30" s="56"/>
      <c r="D30" s="7"/>
    </row>
    <row r="31" spans="2:4">
      <c r="B31" s="8">
        <v>41306</v>
      </c>
      <c r="C31" s="56"/>
      <c r="D31" s="7"/>
    </row>
    <row r="32" spans="2:4">
      <c r="B32" s="8">
        <v>41334</v>
      </c>
      <c r="C32" s="56"/>
      <c r="D32" s="7"/>
    </row>
    <row r="33" spans="2:4">
      <c r="B33" s="8">
        <v>41365</v>
      </c>
      <c r="C33" s="56"/>
      <c r="D33" s="7"/>
    </row>
    <row r="34" spans="2:4">
      <c r="B34" s="8">
        <v>41395</v>
      </c>
      <c r="C34" s="56"/>
      <c r="D34" s="7"/>
    </row>
    <row r="35" spans="2:4">
      <c r="B35" s="8">
        <v>41426</v>
      </c>
      <c r="C35" s="56"/>
      <c r="D35" s="7"/>
    </row>
    <row r="36" spans="2:4">
      <c r="B36" s="8">
        <v>41456</v>
      </c>
      <c r="C36" s="56"/>
      <c r="D36" s="7"/>
    </row>
    <row r="37" spans="2:4">
      <c r="B37" s="8">
        <v>41487</v>
      </c>
      <c r="C37" s="56"/>
      <c r="D37" s="7"/>
    </row>
    <row r="38" spans="2:4">
      <c r="B38" s="8">
        <v>41518</v>
      </c>
      <c r="C38" s="56"/>
      <c r="D38" s="7"/>
    </row>
    <row r="39" spans="2:4">
      <c r="B39" s="8">
        <v>41548</v>
      </c>
      <c r="C39" s="56"/>
      <c r="D39" s="7"/>
    </row>
    <row r="40" spans="2:4">
      <c r="B40" s="8">
        <v>41579</v>
      </c>
      <c r="C40" s="56"/>
      <c r="D40" s="7"/>
    </row>
    <row r="41" spans="2:4">
      <c r="B41" s="8">
        <v>41609</v>
      </c>
      <c r="C41" s="56"/>
      <c r="D41" s="7"/>
    </row>
    <row r="42" spans="2:4">
      <c r="B42" s="8">
        <v>41640</v>
      </c>
      <c r="C42" s="56"/>
      <c r="D42" s="7"/>
    </row>
    <row r="43" spans="2:4">
      <c r="B43" s="8">
        <v>41671</v>
      </c>
      <c r="C43" s="56"/>
      <c r="D43" s="7"/>
    </row>
    <row r="44" spans="2:4">
      <c r="B44" s="8">
        <v>41699</v>
      </c>
      <c r="C44" s="56"/>
      <c r="D44" s="7"/>
    </row>
    <row r="45" spans="2:4">
      <c r="B45" s="8">
        <v>41730</v>
      </c>
      <c r="C45" s="56"/>
      <c r="D45" s="7"/>
    </row>
    <row r="46" spans="2:4">
      <c r="B46" s="8">
        <v>41760</v>
      </c>
      <c r="C46" s="56"/>
      <c r="D46" s="7"/>
    </row>
    <row r="47" spans="2:4">
      <c r="B47" s="8">
        <v>41791</v>
      </c>
      <c r="C47" s="56"/>
      <c r="D47" s="7"/>
    </row>
    <row r="48" spans="2:4">
      <c r="B48" s="8">
        <v>41821</v>
      </c>
      <c r="C48" s="56"/>
      <c r="D48" s="7"/>
    </row>
    <row r="49" spans="2:4">
      <c r="B49" s="8">
        <v>41852</v>
      </c>
      <c r="C49" s="56"/>
      <c r="D49" s="7"/>
    </row>
    <row r="50" spans="2:4">
      <c r="B50" s="8">
        <v>41883</v>
      </c>
      <c r="C50" s="56"/>
      <c r="D50" s="7"/>
    </row>
    <row r="51" spans="2:4">
      <c r="B51" s="8">
        <v>41913</v>
      </c>
      <c r="C51" s="56"/>
      <c r="D51" s="7"/>
    </row>
    <row r="52" spans="2:4">
      <c r="B52" s="8">
        <v>41944</v>
      </c>
      <c r="C52" s="56"/>
      <c r="D52" s="7"/>
    </row>
    <row r="53" spans="2:4">
      <c r="B53" s="8">
        <v>41974</v>
      </c>
      <c r="C53" s="56"/>
      <c r="D53" s="7"/>
    </row>
    <row r="54" spans="2:4">
      <c r="B54" s="8">
        <v>42005</v>
      </c>
      <c r="C54" s="56"/>
      <c r="D54" s="7"/>
    </row>
    <row r="55" spans="2:4">
      <c r="B55" s="8">
        <v>42036</v>
      </c>
      <c r="C55" s="56"/>
      <c r="D55" s="7"/>
    </row>
    <row r="56" spans="2:4">
      <c r="B56" s="8">
        <v>42064</v>
      </c>
      <c r="C56" s="56"/>
      <c r="D56" s="7"/>
    </row>
    <row r="57" spans="2:4">
      <c r="B57" s="8">
        <v>42095</v>
      </c>
      <c r="C57" s="56"/>
      <c r="D57" s="7"/>
    </row>
    <row r="58" spans="2:4">
      <c r="B58" s="8">
        <v>42125</v>
      </c>
      <c r="C58" s="56"/>
      <c r="D58" s="7"/>
    </row>
    <row r="59" spans="2:4">
      <c r="B59" s="8">
        <v>42156</v>
      </c>
      <c r="C59" s="56"/>
      <c r="D59" s="7"/>
    </row>
    <row r="60" spans="2:4">
      <c r="B60" s="8">
        <v>42186</v>
      </c>
      <c r="C60" s="56"/>
      <c r="D60" s="7"/>
    </row>
    <row r="61" spans="2:4">
      <c r="B61" s="8">
        <v>42217</v>
      </c>
      <c r="C61" s="56"/>
      <c r="D61" s="7"/>
    </row>
    <row r="62" spans="2:4">
      <c r="B62" s="8">
        <v>42248</v>
      </c>
      <c r="C62" s="56"/>
      <c r="D62" s="7"/>
    </row>
    <row r="63" spans="2:4">
      <c r="B63" s="8">
        <v>42278</v>
      </c>
      <c r="C63" s="56"/>
      <c r="D63" s="7"/>
    </row>
    <row r="64" spans="2:4">
      <c r="B64" s="8">
        <v>42309</v>
      </c>
      <c r="C64" s="56"/>
      <c r="D64" s="7"/>
    </row>
    <row r="65" spans="2:4">
      <c r="B65" s="8">
        <v>42339</v>
      </c>
      <c r="C65" s="56"/>
      <c r="D65" s="7"/>
    </row>
    <row r="66" spans="2:4">
      <c r="B66" s="8">
        <v>42370</v>
      </c>
      <c r="C66" s="56"/>
      <c r="D66" s="7"/>
    </row>
    <row r="67" spans="2:4">
      <c r="B67" s="8">
        <v>42401</v>
      </c>
      <c r="C67" s="56"/>
      <c r="D67" s="7"/>
    </row>
    <row r="68" spans="2:4">
      <c r="B68" s="8">
        <v>42430</v>
      </c>
      <c r="C68" s="56"/>
      <c r="D68" s="7"/>
    </row>
    <row r="69" spans="2:4">
      <c r="B69" s="8">
        <v>42461</v>
      </c>
      <c r="C69" s="56"/>
      <c r="D69" s="7"/>
    </row>
    <row r="70" spans="2:4">
      <c r="B70" s="8">
        <v>42491</v>
      </c>
      <c r="C70" s="56"/>
      <c r="D70" s="7"/>
    </row>
    <row r="71" spans="2:4">
      <c r="B71" s="8">
        <v>42522</v>
      </c>
      <c r="C71" s="56"/>
      <c r="D71" s="7"/>
    </row>
    <row r="72" spans="2:4">
      <c r="B72" s="8">
        <v>42552</v>
      </c>
      <c r="C72" s="56"/>
      <c r="D72" s="7"/>
    </row>
    <row r="73" spans="2:4">
      <c r="B73" s="8">
        <v>42583</v>
      </c>
      <c r="C73" s="56"/>
      <c r="D73" s="7"/>
    </row>
    <row r="74" spans="2:4">
      <c r="B74" s="8">
        <v>42614</v>
      </c>
      <c r="C74" s="56"/>
      <c r="D74" s="7"/>
    </row>
    <row r="75" spans="2:4">
      <c r="B75" s="8">
        <v>42644</v>
      </c>
      <c r="C75" s="56"/>
      <c r="D75" s="7"/>
    </row>
    <row r="76" spans="2:4">
      <c r="B76" s="8">
        <v>42675</v>
      </c>
      <c r="C76" s="57">
        <v>0.67600000000000005</v>
      </c>
      <c r="D76" s="7">
        <f>+C76/$C$76*100</f>
        <v>100</v>
      </c>
    </row>
    <row r="77" spans="2:4">
      <c r="B77" s="8">
        <v>42705</v>
      </c>
      <c r="C77" s="57">
        <v>0.626</v>
      </c>
      <c r="D77" s="7">
        <f t="shared" ref="D77:D140" si="0">+C77/$C$76*100</f>
        <v>92.603550295857985</v>
      </c>
    </row>
    <row r="78" spans="2:4">
      <c r="B78" s="8">
        <v>42736</v>
      </c>
      <c r="C78" s="57">
        <v>0.61899999999999999</v>
      </c>
      <c r="D78" s="7">
        <f t="shared" si="0"/>
        <v>91.568047337278102</v>
      </c>
    </row>
    <row r="79" spans="2:4">
      <c r="B79" s="8">
        <v>42767</v>
      </c>
      <c r="C79" s="57">
        <v>0.59899999999999998</v>
      </c>
      <c r="D79" s="7">
        <f t="shared" si="0"/>
        <v>88.609467455621299</v>
      </c>
    </row>
    <row r="80" spans="2:4">
      <c r="B80" s="8">
        <v>42795</v>
      </c>
      <c r="C80" s="57">
        <v>0.58899999999999997</v>
      </c>
      <c r="D80" s="7">
        <f t="shared" si="0"/>
        <v>87.130177514792877</v>
      </c>
    </row>
    <row r="81" spans="2:4">
      <c r="B81" s="8">
        <v>42826</v>
      </c>
      <c r="C81" s="57">
        <v>0.57899999999999996</v>
      </c>
      <c r="D81" s="7">
        <f t="shared" si="0"/>
        <v>85.650887573964482</v>
      </c>
    </row>
    <row r="82" spans="2:4">
      <c r="B82" s="8">
        <v>42856</v>
      </c>
      <c r="C82" s="57">
        <v>0.59799999999999998</v>
      </c>
      <c r="D82" s="7">
        <f t="shared" si="0"/>
        <v>88.461538461538453</v>
      </c>
    </row>
    <row r="83" spans="2:4">
      <c r="B83" s="8">
        <v>42887</v>
      </c>
      <c r="C83" s="57">
        <v>0.59499999999999997</v>
      </c>
      <c r="D83" s="7">
        <f t="shared" si="0"/>
        <v>88.017751479289927</v>
      </c>
    </row>
    <row r="84" spans="2:4">
      <c r="B84" s="8">
        <v>42917</v>
      </c>
      <c r="C84" s="57">
        <v>0.61099999999999999</v>
      </c>
      <c r="D84" s="7">
        <f t="shared" si="0"/>
        <v>90.384615384615373</v>
      </c>
    </row>
    <row r="85" spans="2:4">
      <c r="B85" s="8">
        <v>42948</v>
      </c>
      <c r="C85" s="57">
        <v>0.626</v>
      </c>
      <c r="D85" s="7">
        <f t="shared" si="0"/>
        <v>92.603550295857985</v>
      </c>
    </row>
    <row r="86" spans="2:4">
      <c r="B86" s="8">
        <v>42979</v>
      </c>
      <c r="C86" s="57">
        <v>0.64500000000000002</v>
      </c>
      <c r="D86" s="7">
        <f t="shared" si="0"/>
        <v>95.414201183431942</v>
      </c>
    </row>
    <row r="87" spans="2:4">
      <c r="B87" s="8">
        <v>43009</v>
      </c>
      <c r="C87" s="57">
        <v>0.624</v>
      </c>
      <c r="D87" s="7">
        <f t="shared" si="0"/>
        <v>92.307692307692307</v>
      </c>
    </row>
    <row r="88" spans="2:4">
      <c r="B88" s="8">
        <v>43040</v>
      </c>
      <c r="C88" s="57">
        <v>0.623</v>
      </c>
      <c r="D88" s="7">
        <f t="shared" si="0"/>
        <v>92.15976331360946</v>
      </c>
    </row>
    <row r="89" spans="2:4">
      <c r="B89" s="8">
        <v>43070</v>
      </c>
      <c r="C89" s="57">
        <v>0.59099999999999997</v>
      </c>
      <c r="D89" s="7">
        <f t="shared" si="0"/>
        <v>87.42603550295857</v>
      </c>
    </row>
    <row r="90" spans="2:4">
      <c r="B90" s="8">
        <v>43101</v>
      </c>
      <c r="C90" s="57">
        <v>0.59499999999999997</v>
      </c>
      <c r="D90" s="7">
        <f t="shared" si="0"/>
        <v>88.017751479289927</v>
      </c>
    </row>
    <row r="91" spans="2:4">
      <c r="B91" s="8">
        <v>43132</v>
      </c>
      <c r="C91" s="57">
        <v>0.59099999999999997</v>
      </c>
      <c r="D91" s="7">
        <f t="shared" si="0"/>
        <v>87.42603550295857</v>
      </c>
    </row>
    <row r="92" spans="2:4">
      <c r="B92" s="8">
        <v>43160</v>
      </c>
      <c r="C92" s="57">
        <v>0.57699999999999996</v>
      </c>
      <c r="D92" s="7">
        <f t="shared" si="0"/>
        <v>85.355029585798803</v>
      </c>
    </row>
    <row r="93" spans="2:4">
      <c r="B93" s="8">
        <v>43191</v>
      </c>
      <c r="C93" s="57">
        <v>0.55000000000000004</v>
      </c>
      <c r="D93" s="7">
        <f t="shared" si="0"/>
        <v>81.360946745562131</v>
      </c>
    </row>
    <row r="94" spans="2:4">
      <c r="B94" s="8">
        <v>43221</v>
      </c>
      <c r="C94" s="57">
        <v>0.51800000000000002</v>
      </c>
      <c r="D94" s="7">
        <f t="shared" si="0"/>
        <v>76.627218934911241</v>
      </c>
    </row>
    <row r="95" spans="2:4">
      <c r="B95" s="8">
        <v>43252</v>
      </c>
      <c r="C95" s="57">
        <v>0.499</v>
      </c>
      <c r="D95" s="7">
        <f t="shared" si="0"/>
        <v>73.81656804733727</v>
      </c>
    </row>
    <row r="96" spans="2:4">
      <c r="B96" s="8">
        <v>43282</v>
      </c>
      <c r="C96" s="57">
        <v>0.47499999999999998</v>
      </c>
      <c r="D96" s="7">
        <f t="shared" si="0"/>
        <v>70.266272189349095</v>
      </c>
    </row>
    <row r="97" spans="2:7">
      <c r="B97" s="8">
        <v>43313</v>
      </c>
      <c r="C97" s="57">
        <v>0.45800000000000002</v>
      </c>
      <c r="D97" s="7">
        <f t="shared" si="0"/>
        <v>67.751479289940832</v>
      </c>
    </row>
    <row r="98" spans="2:7">
      <c r="B98" s="8">
        <v>43344</v>
      </c>
      <c r="C98" s="57">
        <v>0.42699999999999999</v>
      </c>
      <c r="D98" s="7">
        <f t="shared" si="0"/>
        <v>63.165680473372774</v>
      </c>
    </row>
    <row r="99" spans="2:7">
      <c r="B99" s="8">
        <v>43374</v>
      </c>
      <c r="C99" s="57">
        <v>0.41399999999999998</v>
      </c>
      <c r="D99" s="7">
        <f t="shared" si="0"/>
        <v>61.242603550295847</v>
      </c>
    </row>
    <row r="100" spans="2:7">
      <c r="B100" s="8">
        <v>43405</v>
      </c>
      <c r="C100" s="57">
        <v>0.41599999999999998</v>
      </c>
      <c r="D100" s="7">
        <f t="shared" si="0"/>
        <v>61.538461538461533</v>
      </c>
    </row>
    <row r="101" spans="2:7">
      <c r="B101" s="8">
        <v>43435</v>
      </c>
      <c r="C101" s="57">
        <v>0.41499999999999998</v>
      </c>
      <c r="D101" s="7">
        <f t="shared" si="0"/>
        <v>61.390532544378694</v>
      </c>
    </row>
    <row r="102" spans="2:7">
      <c r="B102" s="8">
        <v>43466</v>
      </c>
      <c r="C102" s="57">
        <v>0.4</v>
      </c>
      <c r="D102" s="7">
        <f t="shared" si="0"/>
        <v>59.171597633136095</v>
      </c>
    </row>
    <row r="103" spans="2:7">
      <c r="B103" s="8">
        <v>43497</v>
      </c>
      <c r="C103" s="57">
        <v>0.39700000000000002</v>
      </c>
      <c r="D103" s="7">
        <f t="shared" si="0"/>
        <v>58.727810650887569</v>
      </c>
    </row>
    <row r="104" spans="2:7">
      <c r="B104" s="8">
        <v>43525</v>
      </c>
      <c r="C104" s="57">
        <v>0.39600000000000002</v>
      </c>
      <c r="D104" s="7">
        <f t="shared" si="0"/>
        <v>58.57988165680473</v>
      </c>
    </row>
    <row r="105" spans="2:7">
      <c r="B105" s="8">
        <v>43556</v>
      </c>
      <c r="C105" s="57">
        <v>0.39300000000000002</v>
      </c>
      <c r="D105" s="7">
        <f t="shared" si="0"/>
        <v>58.136094674556219</v>
      </c>
    </row>
    <row r="106" spans="2:7">
      <c r="B106" s="8">
        <v>43586</v>
      </c>
      <c r="C106" s="57">
        <v>0.38</v>
      </c>
      <c r="D106" s="7">
        <f t="shared" si="0"/>
        <v>56.213017751479285</v>
      </c>
    </row>
    <row r="107" spans="2:7">
      <c r="B107" s="8">
        <v>43617</v>
      </c>
      <c r="C107" s="57">
        <v>0.38400000000000001</v>
      </c>
      <c r="D107" s="7">
        <f t="shared" si="0"/>
        <v>56.80473372781065</v>
      </c>
    </row>
    <row r="108" spans="2:7">
      <c r="B108" s="8">
        <v>43647</v>
      </c>
      <c r="C108" s="57">
        <v>0.37</v>
      </c>
      <c r="D108" s="7">
        <f t="shared" si="0"/>
        <v>54.733727810650876</v>
      </c>
      <c r="F108" s="6"/>
      <c r="G108" s="54"/>
    </row>
    <row r="109" spans="2:7">
      <c r="B109" s="8">
        <v>43678</v>
      </c>
      <c r="C109" s="57">
        <v>0.378</v>
      </c>
      <c r="D109" s="7">
        <f t="shared" si="0"/>
        <v>55.917159763313606</v>
      </c>
      <c r="F109" s="6"/>
      <c r="G109" s="54"/>
    </row>
    <row r="110" spans="2:7">
      <c r="B110" s="8">
        <v>43709</v>
      </c>
      <c r="C110" s="57">
        <v>0.35199999999999998</v>
      </c>
      <c r="D110" s="7">
        <f t="shared" si="0"/>
        <v>52.071005917159752</v>
      </c>
      <c r="F110" s="6"/>
      <c r="G110" s="54"/>
    </row>
    <row r="111" spans="2:7">
      <c r="B111" s="8">
        <v>43739</v>
      </c>
      <c r="C111" s="57">
        <v>0.36499999999999999</v>
      </c>
      <c r="D111" s="7">
        <f t="shared" si="0"/>
        <v>53.994082840236679</v>
      </c>
      <c r="F111" s="6"/>
      <c r="G111" s="54"/>
    </row>
    <row r="112" spans="2:7">
      <c r="B112" s="8">
        <v>43770</v>
      </c>
      <c r="C112" s="57">
        <v>0.35399999999999998</v>
      </c>
      <c r="D112" s="7">
        <f t="shared" si="0"/>
        <v>52.366863905325431</v>
      </c>
      <c r="F112" s="6"/>
      <c r="G112" s="54"/>
    </row>
    <row r="113" spans="2:9">
      <c r="B113" s="8">
        <v>43800</v>
      </c>
      <c r="C113" s="57">
        <v>0.36699999999999999</v>
      </c>
      <c r="D113" s="7">
        <f t="shared" si="0"/>
        <v>54.289940828402358</v>
      </c>
      <c r="F113" s="6"/>
      <c r="G113" s="54"/>
    </row>
    <row r="114" spans="2:9">
      <c r="B114" s="8">
        <v>43831</v>
      </c>
      <c r="C114" s="84">
        <f t="shared" ref="C114:C119" si="1">+E114/F114</f>
        <v>0.33312302839116714</v>
      </c>
      <c r="D114" s="7">
        <f t="shared" si="0"/>
        <v>49.278554495734781</v>
      </c>
      <c r="E114" s="43">
        <v>0.3</v>
      </c>
      <c r="F114" s="87">
        <v>0.90056818181818199</v>
      </c>
      <c r="G114" s="54"/>
      <c r="H114" s="54"/>
    </row>
    <row r="115" spans="2:9">
      <c r="B115" s="8">
        <v>43862</v>
      </c>
      <c r="C115" s="84">
        <f t="shared" si="1"/>
        <v>0.35999476371252775</v>
      </c>
      <c r="D115" s="7">
        <f t="shared" si="0"/>
        <v>53.253663271083987</v>
      </c>
      <c r="E115" s="43">
        <v>0.33</v>
      </c>
      <c r="F115" s="87">
        <v>0.91668000000000016</v>
      </c>
      <c r="I115" s="58"/>
    </row>
    <row r="116" spans="2:9">
      <c r="B116" s="8">
        <v>43891</v>
      </c>
      <c r="C116" s="84">
        <f t="shared" si="1"/>
        <v>0.3757113652687995</v>
      </c>
      <c r="D116" s="7">
        <f t="shared" si="0"/>
        <v>55.578604329704064</v>
      </c>
      <c r="E116" s="43">
        <v>0.34</v>
      </c>
      <c r="F116" s="87">
        <v>0.90494999999999981</v>
      </c>
      <c r="I116" s="58"/>
    </row>
    <row r="117" spans="2:9">
      <c r="B117" s="8">
        <v>43922</v>
      </c>
      <c r="C117" s="84">
        <f t="shared" si="1"/>
        <v>0.36947915858107583</v>
      </c>
      <c r="D117" s="7">
        <f t="shared" si="0"/>
        <v>54.656680263472758</v>
      </c>
      <c r="E117" s="43">
        <v>0.34</v>
      </c>
      <c r="F117" s="87">
        <v>0.92021428571428576</v>
      </c>
      <c r="I117" s="58"/>
    </row>
    <row r="118" spans="2:9">
      <c r="B118" s="8">
        <v>43952</v>
      </c>
      <c r="C118" s="84">
        <f t="shared" si="1"/>
        <v>0.35943590919513879</v>
      </c>
      <c r="D118" s="7">
        <f t="shared" si="0"/>
        <v>53.170992484487989</v>
      </c>
      <c r="E118" s="43">
        <v>0.33</v>
      </c>
      <c r="F118" s="87">
        <v>0.91810526315789465</v>
      </c>
      <c r="I118" s="58"/>
    </row>
    <row r="119" spans="2:9">
      <c r="B119" s="8">
        <v>43983</v>
      </c>
      <c r="C119" s="84">
        <f t="shared" si="1"/>
        <v>0.36014405762304924</v>
      </c>
      <c r="D119" s="7">
        <f t="shared" si="0"/>
        <v>53.275748169090122</v>
      </c>
      <c r="E119" s="43">
        <v>0.32</v>
      </c>
      <c r="F119" s="87">
        <v>0.88853333333333329</v>
      </c>
      <c r="I119" s="58"/>
    </row>
    <row r="120" spans="2:9">
      <c r="B120" s="8">
        <v>44013</v>
      </c>
      <c r="C120" s="84">
        <f>+E120/F120</f>
        <v>0.35498092367910128</v>
      </c>
      <c r="D120" s="7">
        <f t="shared" si="0"/>
        <v>52.511970958446931</v>
      </c>
      <c r="E120" s="43">
        <v>0.31</v>
      </c>
      <c r="F120" s="87">
        <v>0.87328636363636392</v>
      </c>
      <c r="I120" s="58"/>
    </row>
    <row r="121" spans="2:9">
      <c r="B121" s="8">
        <v>44044</v>
      </c>
      <c r="C121" s="84">
        <f>+E121/F121</f>
        <v>0.35458797440212531</v>
      </c>
      <c r="D121" s="7">
        <f t="shared" si="0"/>
        <v>52.453842367178297</v>
      </c>
      <c r="E121" s="43">
        <v>0.3</v>
      </c>
      <c r="F121" s="87">
        <v>0.84605238095238089</v>
      </c>
      <c r="I121" s="58"/>
    </row>
    <row r="122" spans="2:9">
      <c r="B122" s="8">
        <v>44075</v>
      </c>
      <c r="C122" s="84">
        <f>+E122/F122</f>
        <v>0.35382524402709292</v>
      </c>
      <c r="D122" s="83">
        <f t="shared" si="0"/>
        <v>52.341012430043335</v>
      </c>
      <c r="E122" s="89">
        <v>0.3</v>
      </c>
      <c r="F122" s="88">
        <v>0.84787619047619045</v>
      </c>
      <c r="I122" s="58"/>
    </row>
    <row r="123" spans="2:9">
      <c r="B123" s="8">
        <v>44105</v>
      </c>
      <c r="C123" s="84">
        <f>+E123/F123</f>
        <v>0.35312713697969805</v>
      </c>
      <c r="D123" s="7">
        <f t="shared" si="0"/>
        <v>52.237742156760056</v>
      </c>
      <c r="E123" s="43">
        <v>0.3</v>
      </c>
      <c r="F123" s="87">
        <v>0.84955238095238084</v>
      </c>
      <c r="I123" s="58"/>
    </row>
    <row r="124" spans="2:9">
      <c r="B124" s="8">
        <v>44136</v>
      </c>
      <c r="C124" s="82">
        <f>+E124/F124</f>
        <v>0.35452212668257327</v>
      </c>
      <c r="D124" s="7">
        <f t="shared" si="0"/>
        <v>52.444101580262313</v>
      </c>
      <c r="E124" s="43">
        <v>0.3</v>
      </c>
      <c r="F124" s="87">
        <v>0.84620952380952374</v>
      </c>
    </row>
    <row r="125" spans="2:9">
      <c r="B125" s="8">
        <v>44166</v>
      </c>
      <c r="C125" s="82">
        <f t="shared" ref="C125:C174" si="2">+E125/F125</f>
        <v>0.37667758221595771</v>
      </c>
      <c r="D125" s="7">
        <f t="shared" si="0"/>
        <v>55.721535830762967</v>
      </c>
      <c r="E125" s="43">
        <v>0.31</v>
      </c>
      <c r="F125" s="87">
        <v>0.82298500000000008</v>
      </c>
    </row>
    <row r="126" spans="2:9">
      <c r="B126" s="8">
        <v>44197</v>
      </c>
      <c r="C126" s="82">
        <f t="shared" si="2"/>
        <v>0.38958825391414453</v>
      </c>
      <c r="D126" s="7">
        <f t="shared" si="0"/>
        <v>57.631398508009546</v>
      </c>
      <c r="E126" s="43">
        <v>0.32</v>
      </c>
      <c r="F126" s="87">
        <v>0.82137999999999989</v>
      </c>
    </row>
    <row r="127" spans="2:9">
      <c r="B127" s="8">
        <v>44228</v>
      </c>
      <c r="C127" s="82">
        <f t="shared" si="2"/>
        <v>0.39923298874283958</v>
      </c>
      <c r="D127" s="7">
        <f t="shared" si="0"/>
        <v>59.058134429414132</v>
      </c>
      <c r="E127" s="43">
        <v>0.33</v>
      </c>
      <c r="F127" s="87">
        <v>0.8265849999999999</v>
      </c>
    </row>
    <row r="128" spans="2:9">
      <c r="B128" s="8">
        <v>44256</v>
      </c>
      <c r="C128" s="82">
        <f t="shared" si="2"/>
        <v>0.38123850716117169</v>
      </c>
      <c r="D128" s="7">
        <f t="shared" si="0"/>
        <v>56.396228869995809</v>
      </c>
      <c r="E128" s="43">
        <v>0.32</v>
      </c>
      <c r="F128" s="87">
        <v>0.83936956521739126</v>
      </c>
    </row>
    <row r="129" spans="2:6">
      <c r="B129" s="8">
        <v>44287</v>
      </c>
      <c r="C129" s="82">
        <f t="shared" si="2"/>
        <v>0.39477956716664481</v>
      </c>
      <c r="D129" s="7">
        <f t="shared" si="0"/>
        <v>58.399344255420829</v>
      </c>
      <c r="E129" s="43">
        <v>0.33</v>
      </c>
      <c r="F129" s="87">
        <v>0.83590952380952388</v>
      </c>
    </row>
    <row r="130" spans="2:6">
      <c r="B130" s="8">
        <v>44317</v>
      </c>
      <c r="C130" s="82">
        <f t="shared" si="2"/>
        <v>0.40053161468858672</v>
      </c>
      <c r="D130" s="7">
        <f t="shared" si="0"/>
        <v>59.250238859258388</v>
      </c>
      <c r="E130" s="43">
        <v>0.33</v>
      </c>
      <c r="F130" s="87">
        <v>0.82390499999999989</v>
      </c>
    </row>
    <row r="131" spans="2:6">
      <c r="B131" s="8">
        <v>44348</v>
      </c>
      <c r="C131" s="82">
        <f t="shared" si="2"/>
        <v>0.41048920654851018</v>
      </c>
      <c r="D131" s="7">
        <f t="shared" si="0"/>
        <v>60.723255406584343</v>
      </c>
      <c r="E131" s="43">
        <v>0.34</v>
      </c>
      <c r="F131" s="87">
        <v>0.82828000000000002</v>
      </c>
    </row>
    <row r="132" spans="2:6">
      <c r="B132" s="8">
        <v>44378</v>
      </c>
      <c r="C132" s="82">
        <f t="shared" si="2"/>
        <v>0.40202023614465965</v>
      </c>
      <c r="D132" s="7">
        <f t="shared" si="0"/>
        <v>59.47044913382539</v>
      </c>
      <c r="E132" s="43">
        <v>0.34</v>
      </c>
      <c r="F132" s="87">
        <v>0.84572857142857161</v>
      </c>
    </row>
    <row r="133" spans="2:6">
      <c r="B133" s="8">
        <v>44409</v>
      </c>
      <c r="C133" s="82">
        <f t="shared" si="2"/>
        <v>0.41198501872659177</v>
      </c>
      <c r="D133" s="7">
        <f t="shared" si="0"/>
        <v>60.944529397424816</v>
      </c>
      <c r="E133" s="43">
        <v>0.35</v>
      </c>
      <c r="F133" s="87">
        <v>0.84954545454545449</v>
      </c>
    </row>
    <row r="134" spans="2:6">
      <c r="B134" s="8">
        <v>44440</v>
      </c>
      <c r="C134" s="82">
        <f t="shared" si="2"/>
        <v>0.40056775149090873</v>
      </c>
      <c r="D134" s="7">
        <f t="shared" si="0"/>
        <v>59.255584540075255</v>
      </c>
      <c r="E134" s="43">
        <v>0.34</v>
      </c>
      <c r="F134" s="87">
        <v>0.84879523809523805</v>
      </c>
    </row>
    <row r="135" spans="2:6">
      <c r="B135" s="8">
        <v>44470</v>
      </c>
      <c r="C135" s="82">
        <f t="shared" si="2"/>
        <v>0.4060513248874657</v>
      </c>
      <c r="D135" s="7">
        <f t="shared" si="0"/>
        <v>60.066764036607346</v>
      </c>
      <c r="E135" s="43">
        <v>0.35</v>
      </c>
      <c r="F135" s="87">
        <v>0.86196000000000006</v>
      </c>
    </row>
    <row r="136" spans="2:6">
      <c r="B136" s="8">
        <v>44501</v>
      </c>
      <c r="C136" s="82">
        <f t="shared" si="2"/>
        <v>0.41069769715934096</v>
      </c>
      <c r="D136" s="7">
        <f t="shared" si="0"/>
        <v>60.754097212920257</v>
      </c>
      <c r="E136" s="43">
        <v>0.36</v>
      </c>
      <c r="F136" s="87">
        <v>0.87655714285714281</v>
      </c>
    </row>
    <row r="137" spans="2:6">
      <c r="B137" s="8">
        <v>44531</v>
      </c>
      <c r="C137" s="82">
        <f t="shared" si="2"/>
        <v>0.41807909604519772</v>
      </c>
      <c r="D137" s="7">
        <f t="shared" si="0"/>
        <v>61.846020125029241</v>
      </c>
      <c r="E137" s="43">
        <v>0.37</v>
      </c>
      <c r="F137" s="87">
        <v>0.88500000000000001</v>
      </c>
    </row>
    <row r="138" spans="2:6">
      <c r="B138" s="8">
        <v>44562</v>
      </c>
      <c r="C138" s="82">
        <f t="shared" si="2"/>
        <v>0.41903734663610626</v>
      </c>
      <c r="D138" s="7">
        <f t="shared" si="0"/>
        <v>61.98777317102163</v>
      </c>
      <c r="E138" s="43">
        <v>0.37</v>
      </c>
      <c r="F138" s="87">
        <v>0.88297619047619047</v>
      </c>
    </row>
    <row r="139" spans="2:6">
      <c r="B139" s="8">
        <v>44593</v>
      </c>
      <c r="C139" s="82">
        <f t="shared" si="2"/>
        <v>0.41980813633552888</v>
      </c>
      <c r="D139" s="7">
        <f t="shared" si="0"/>
        <v>62.101795315906635</v>
      </c>
      <c r="E139" s="43">
        <v>0.37</v>
      </c>
      <c r="F139" s="87">
        <v>0.88135499999999989</v>
      </c>
    </row>
    <row r="140" spans="2:6">
      <c r="B140" s="8">
        <v>44621</v>
      </c>
      <c r="C140" s="82">
        <f t="shared" si="2"/>
        <v>0.41883110659587114</v>
      </c>
      <c r="D140" s="7">
        <f t="shared" si="0"/>
        <v>61.957264289330048</v>
      </c>
      <c r="E140" s="43">
        <v>0.38</v>
      </c>
      <c r="F140" s="87">
        <v>0.90728695652173907</v>
      </c>
    </row>
    <row r="141" spans="2:6">
      <c r="B141" s="8">
        <v>44652</v>
      </c>
      <c r="C141" s="82">
        <f t="shared" si="2"/>
        <v>0.42218758118991945</v>
      </c>
      <c r="D141" s="7">
        <f t="shared" ref="D141:D174" si="3">+C141/$C$76*100</f>
        <v>62.453784199692223</v>
      </c>
      <c r="E141" s="43">
        <v>0.39</v>
      </c>
      <c r="F141" s="87">
        <v>0.92376000000000003</v>
      </c>
    </row>
    <row r="142" spans="2:6">
      <c r="B142" s="8">
        <v>44682</v>
      </c>
      <c r="C142" s="82">
        <f t="shared" si="2"/>
        <v>0.45428788213486493</v>
      </c>
      <c r="D142" s="7">
        <f t="shared" si="3"/>
        <v>67.202349428234456</v>
      </c>
      <c r="E142" s="43">
        <v>0.43</v>
      </c>
      <c r="F142" s="87">
        <v>0.94653636363636362</v>
      </c>
    </row>
    <row r="143" spans="2:6">
      <c r="B143" s="8">
        <v>44713</v>
      </c>
      <c r="C143" s="82">
        <f t="shared" si="2"/>
        <v>0.45473532817614121</v>
      </c>
      <c r="D143" s="7">
        <f t="shared" si="3"/>
        <v>67.268539671026801</v>
      </c>
      <c r="E143" s="43">
        <v>0.43</v>
      </c>
      <c r="F143" s="87">
        <v>0.94560499999999992</v>
      </c>
    </row>
    <row r="144" spans="2:6">
      <c r="B144" s="8">
        <v>44743</v>
      </c>
      <c r="C144" s="82">
        <f t="shared" si="2"/>
        <v>0.44826298094882322</v>
      </c>
      <c r="D144" s="7">
        <f t="shared" si="3"/>
        <v>66.311091856334798</v>
      </c>
      <c r="E144" s="43">
        <v>0.44</v>
      </c>
      <c r="F144" s="87">
        <v>0.98156666666666681</v>
      </c>
    </row>
    <row r="145" spans="2:6">
      <c r="B145" s="8">
        <v>44774</v>
      </c>
      <c r="C145" s="82">
        <f t="shared" si="2"/>
        <v>0.44560448918902751</v>
      </c>
      <c r="D145" s="7">
        <f t="shared" si="3"/>
        <v>65.917823844530687</v>
      </c>
      <c r="E145" s="43">
        <v>0.44</v>
      </c>
      <c r="F145" s="87">
        <v>0.98742272727272717</v>
      </c>
    </row>
    <row r="146" spans="2:6">
      <c r="B146" s="8">
        <v>44805</v>
      </c>
      <c r="C146" s="82">
        <f t="shared" si="2"/>
        <v>0.42574257425742562</v>
      </c>
      <c r="D146" s="7">
        <f t="shared" si="3"/>
        <v>62.979670748139881</v>
      </c>
      <c r="E146" s="43">
        <v>0.43</v>
      </c>
      <c r="F146" s="87">
        <v>1.0100000000000002</v>
      </c>
    </row>
    <row r="147" spans="2:6">
      <c r="B147" s="8">
        <v>44835</v>
      </c>
      <c r="C147" s="82">
        <f t="shared" si="2"/>
        <v>0.4230333093424602</v>
      </c>
      <c r="D147" s="7">
        <f t="shared" si="3"/>
        <v>62.578891914565119</v>
      </c>
      <c r="E147" s="43">
        <v>0.43</v>
      </c>
      <c r="F147" s="87">
        <v>1.0164684210526316</v>
      </c>
    </row>
    <row r="148" spans="2:6">
      <c r="B148" s="8">
        <v>44866</v>
      </c>
      <c r="C148" s="82">
        <f t="shared" si="2"/>
        <v>0.43861779535055417</v>
      </c>
      <c r="D148" s="7">
        <f t="shared" si="3"/>
        <v>64.884289253040549</v>
      </c>
      <c r="E148" s="43">
        <v>0.43</v>
      </c>
      <c r="F148" s="87">
        <v>0.98035238095238109</v>
      </c>
    </row>
    <row r="149" spans="2:6">
      <c r="B149" s="8">
        <v>44896</v>
      </c>
      <c r="C149" s="82">
        <f t="shared" si="2"/>
        <v>0.43351509750313427</v>
      </c>
      <c r="D149" s="7">
        <f t="shared" si="3"/>
        <v>64.129452293363059</v>
      </c>
      <c r="E149" s="43">
        <v>0.41</v>
      </c>
      <c r="F149" s="87">
        <v>0.94575714285714285</v>
      </c>
    </row>
    <row r="150" spans="2:6">
      <c r="B150" s="8">
        <v>44927</v>
      </c>
      <c r="C150" s="82">
        <f t="shared" si="2"/>
        <v>0.43072726247186177</v>
      </c>
      <c r="D150" s="7">
        <f t="shared" si="3"/>
        <v>63.717050661518002</v>
      </c>
      <c r="E150" s="43">
        <v>0.4</v>
      </c>
      <c r="F150" s="87">
        <v>0.92866190476190469</v>
      </c>
    </row>
    <row r="151" spans="2:6">
      <c r="B151" s="8">
        <v>44958</v>
      </c>
      <c r="C151" s="82">
        <f t="shared" si="2"/>
        <v>0.41780939321220434</v>
      </c>
      <c r="D151" s="7">
        <f t="shared" si="3"/>
        <v>61.806123256243239</v>
      </c>
      <c r="E151" s="43">
        <v>0.39</v>
      </c>
      <c r="F151" s="87">
        <v>0.93344000000000005</v>
      </c>
    </row>
    <row r="152" spans="2:6">
      <c r="B152" s="8">
        <v>44986</v>
      </c>
      <c r="C152" s="82">
        <f t="shared" si="2"/>
        <v>0.41728111349395008</v>
      </c>
      <c r="D152" s="7">
        <f t="shared" si="3"/>
        <v>61.727975368927524</v>
      </c>
      <c r="E152" s="43">
        <v>0.39</v>
      </c>
      <c r="F152" s="87">
        <v>0.93462173913043489</v>
      </c>
    </row>
    <row r="153" spans="2:6">
      <c r="B153" s="8">
        <v>45017</v>
      </c>
      <c r="C153" s="82">
        <f t="shared" si="2"/>
        <v>0.4054443739546687</v>
      </c>
      <c r="D153" s="7">
        <f t="shared" si="3"/>
        <v>59.97697839566105</v>
      </c>
      <c r="E153" s="43">
        <v>0.37</v>
      </c>
      <c r="F153" s="87">
        <v>0.91257894736842093</v>
      </c>
    </row>
    <row r="154" spans="2:6">
      <c r="B154" s="8">
        <v>45047</v>
      </c>
      <c r="C154" s="82">
        <f t="shared" si="2"/>
        <v>0.38054947390270788</v>
      </c>
      <c r="D154" s="7">
        <f t="shared" si="3"/>
        <v>56.294300873181633</v>
      </c>
      <c r="E154" s="43">
        <v>0.35</v>
      </c>
      <c r="F154" s="87">
        <v>0.91972272727272708</v>
      </c>
    </row>
    <row r="155" spans="2:6">
      <c r="B155" s="8">
        <v>45078</v>
      </c>
      <c r="C155" s="82">
        <f t="shared" si="2"/>
        <v>0.37877763047536589</v>
      </c>
      <c r="D155" s="7">
        <f t="shared" si="3"/>
        <v>56.032193857302644</v>
      </c>
      <c r="E155" s="43">
        <v>0.35</v>
      </c>
      <c r="F155" s="87">
        <v>0.9240250000000001</v>
      </c>
    </row>
    <row r="156" spans="2:6">
      <c r="B156" s="8">
        <v>45108</v>
      </c>
      <c r="C156" s="82">
        <f t="shared" si="2"/>
        <v>0.35365256792813277</v>
      </c>
      <c r="D156" s="7">
        <f t="shared" si="3"/>
        <v>52.315468628422003</v>
      </c>
      <c r="E156" s="43">
        <v>0.32</v>
      </c>
      <c r="F156" s="87">
        <v>0.90484285714285717</v>
      </c>
    </row>
    <row r="157" spans="2:6">
      <c r="B157" s="8">
        <v>45139</v>
      </c>
      <c r="C157" s="82">
        <f t="shared" si="2"/>
        <v>0.33833560709413374</v>
      </c>
      <c r="D157" s="7">
        <f t="shared" si="3"/>
        <v>50.049646019842264</v>
      </c>
      <c r="E157" s="43">
        <v>0.31</v>
      </c>
      <c r="F157" s="87">
        <v>0.9162499999999999</v>
      </c>
    </row>
    <row r="158" spans="2:6">
      <c r="B158" s="8">
        <v>45170</v>
      </c>
      <c r="C158" s="82">
        <f t="shared" si="2"/>
        <v>0.2992563591976331</v>
      </c>
      <c r="D158" s="7">
        <f t="shared" si="3"/>
        <v>44.268692188998976</v>
      </c>
      <c r="E158" s="43">
        <v>0.28000000000000003</v>
      </c>
      <c r="F158" s="87">
        <v>0.93565263157894696</v>
      </c>
    </row>
    <row r="159" spans="2:6">
      <c r="B159" s="8">
        <v>45200</v>
      </c>
      <c r="C159" s="82">
        <f t="shared" si="2"/>
        <v>0.28518164486435393</v>
      </c>
      <c r="D159" s="7">
        <f t="shared" si="3"/>
        <v>42.186633855673655</v>
      </c>
      <c r="E159" s="43">
        <v>0.27</v>
      </c>
      <c r="F159" s="87">
        <v>0.94676499999999986</v>
      </c>
    </row>
    <row r="160" spans="2:6">
      <c r="B160" s="8">
        <v>45231</v>
      </c>
      <c r="C160" s="82">
        <f t="shared" si="2"/>
        <v>0.27029253374795353</v>
      </c>
      <c r="D160" s="7">
        <f t="shared" si="3"/>
        <v>39.984102625436911</v>
      </c>
      <c r="E160" s="43">
        <v>0.25</v>
      </c>
      <c r="F160" s="87">
        <v>0.92492380952380937</v>
      </c>
    </row>
    <row r="161" spans="2:13">
      <c r="B161" s="8">
        <v>45261</v>
      </c>
      <c r="C161" s="82">
        <f t="shared" si="2"/>
        <v>0.26180715835888246</v>
      </c>
      <c r="D161" s="7">
        <f t="shared" si="3"/>
        <v>38.728869579716338</v>
      </c>
      <c r="E161" s="43">
        <v>0.24</v>
      </c>
      <c r="F161" s="87">
        <v>0.9167052631578948</v>
      </c>
    </row>
    <row r="162" spans="2:13">
      <c r="B162" s="8">
        <v>45292</v>
      </c>
      <c r="C162" s="82">
        <f t="shared" si="2"/>
        <v>0.25089250297500992</v>
      </c>
      <c r="D162" s="7">
        <f t="shared" si="3"/>
        <v>37.114275588019218</v>
      </c>
      <c r="E162" s="43">
        <v>0.23</v>
      </c>
      <c r="F162" s="87">
        <v>0.91672727272727272</v>
      </c>
    </row>
    <row r="163" spans="2:13">
      <c r="B163" s="8">
        <v>45323</v>
      </c>
      <c r="C163" s="82">
        <f t="shared" si="2"/>
        <v>0.23743203379552069</v>
      </c>
      <c r="D163" s="7">
        <f t="shared" si="3"/>
        <v>35.1230819224143</v>
      </c>
      <c r="E163" s="43">
        <v>0.22</v>
      </c>
      <c r="F163" s="87">
        <v>0.92658095238095228</v>
      </c>
    </row>
    <row r="164" spans="2:13">
      <c r="B164" s="8">
        <v>45352</v>
      </c>
      <c r="C164" s="82">
        <f t="shared" si="2"/>
        <v>0.22832663756408098</v>
      </c>
      <c r="D164" s="7">
        <f t="shared" si="3"/>
        <v>33.776129817171743</v>
      </c>
      <c r="E164" s="43">
        <v>0.21</v>
      </c>
      <c r="F164" s="87">
        <v>0.91973499999999986</v>
      </c>
    </row>
    <row r="165" spans="2:13">
      <c r="B165" s="8">
        <v>45383</v>
      </c>
      <c r="C165" s="82">
        <f t="shared" si="2"/>
        <v>0.22534167064997895</v>
      </c>
      <c r="D165" s="7">
        <f t="shared" si="3"/>
        <v>33.334566664198064</v>
      </c>
      <c r="E165" s="43">
        <v>0.21</v>
      </c>
      <c r="F165" s="87">
        <v>0.93191818181818209</v>
      </c>
      <c r="M165">
        <f>0.5/1.34</f>
        <v>0.37313432835820892</v>
      </c>
    </row>
    <row r="166" spans="2:13">
      <c r="B166" s="8">
        <v>45413</v>
      </c>
      <c r="C166" s="82">
        <f t="shared" si="2"/>
        <v>0.20530605524225085</v>
      </c>
      <c r="D166" s="7">
        <f t="shared" si="3"/>
        <v>30.370718231102195</v>
      </c>
      <c r="E166" s="43">
        <v>0.19</v>
      </c>
      <c r="F166" s="87">
        <v>0.92544761904761907</v>
      </c>
      <c r="M166">
        <v>1560</v>
      </c>
    </row>
    <row r="167" spans="2:13">
      <c r="B167" s="8">
        <v>45444</v>
      </c>
      <c r="C167" s="82">
        <f t="shared" si="2"/>
        <v>0.204679854626275</v>
      </c>
      <c r="D167" s="7">
        <f t="shared" si="3"/>
        <v>30.278085003886833</v>
      </c>
      <c r="E167" s="43">
        <v>0.19</v>
      </c>
      <c r="F167" s="87">
        <v>0.92827894736842109</v>
      </c>
      <c r="M167">
        <f>+M166/1.34</f>
        <v>1164.1791044776119</v>
      </c>
    </row>
    <row r="168" spans="2:13">
      <c r="B168" s="8">
        <v>45474</v>
      </c>
      <c r="C168" s="82">
        <f t="shared" si="2"/>
        <v>0.17335973129241647</v>
      </c>
      <c r="D168" s="7">
        <f t="shared" si="3"/>
        <v>25.644930664558647</v>
      </c>
      <c r="E168" s="43">
        <v>0.16</v>
      </c>
      <c r="F168" s="87">
        <v>0.92293636363636378</v>
      </c>
    </row>
    <row r="169" spans="2:13">
      <c r="B169" s="8">
        <v>45505</v>
      </c>
      <c r="C169" s="82">
        <f t="shared" si="2"/>
        <v>0.16520256981775275</v>
      </c>
      <c r="D169" s="7">
        <f t="shared" si="3"/>
        <v>24.438249973040346</v>
      </c>
      <c r="E169" s="43">
        <v>0.15</v>
      </c>
      <c r="F169" s="87">
        <v>0.90797619047619027</v>
      </c>
    </row>
    <row r="170" spans="2:13">
      <c r="B170" s="8">
        <v>45536</v>
      </c>
      <c r="C170" s="82">
        <f t="shared" si="2"/>
        <v>0.15526323896367952</v>
      </c>
      <c r="D170" s="7">
        <f t="shared" si="3"/>
        <v>22.967934757940757</v>
      </c>
      <c r="E170" s="43">
        <v>0.14000000000000001</v>
      </c>
      <c r="F170" s="87">
        <v>0.90169444444444435</v>
      </c>
    </row>
    <row r="171" spans="2:13">
      <c r="B171" s="8">
        <v>45566</v>
      </c>
      <c r="C171" s="82">
        <f t="shared" si="2"/>
        <v>0.14179474467030243</v>
      </c>
      <c r="D171" s="7">
        <f t="shared" si="3"/>
        <v>20.97555394531101</v>
      </c>
      <c r="E171" s="43">
        <v>0.13</v>
      </c>
      <c r="F171" s="87">
        <v>0.91681818181818187</v>
      </c>
    </row>
    <row r="172" spans="2:13">
      <c r="B172" s="8">
        <v>45597</v>
      </c>
      <c r="C172" s="82">
        <f t="shared" si="2"/>
        <v>0.13279154383448863</v>
      </c>
      <c r="D172" s="7">
        <f t="shared" si="3"/>
        <v>19.643719502143288</v>
      </c>
      <c r="E172" s="43">
        <v>0.125</v>
      </c>
      <c r="F172" s="87">
        <v>0.94132499999999997</v>
      </c>
    </row>
    <row r="173" spans="2:13">
      <c r="B173" s="65">
        <v>45627</v>
      </c>
      <c r="C173" s="82">
        <f t="shared" si="2"/>
        <v>0.13106091186940044</v>
      </c>
      <c r="D173" s="7">
        <f t="shared" si="3"/>
        <v>19.387708856420183</v>
      </c>
      <c r="E173" s="43">
        <v>0.125</v>
      </c>
      <c r="F173" s="87">
        <v>0.95375499999999991</v>
      </c>
    </row>
    <row r="174" spans="2:13">
      <c r="B174" s="65">
        <v>45658</v>
      </c>
      <c r="C174" s="82">
        <f t="shared" si="2"/>
        <v>0.1294440495747175</v>
      </c>
      <c r="D174" s="7">
        <f t="shared" si="3"/>
        <v>19.148528043597263</v>
      </c>
      <c r="E174" s="43">
        <v>0.125</v>
      </c>
      <c r="F174" s="87">
        <v>0.96566818181818159</v>
      </c>
    </row>
  </sheetData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Var Index</vt:lpstr>
      <vt:lpstr>Indexadores</vt:lpstr>
      <vt:lpstr>PPI</vt:lpstr>
      <vt:lpstr>PPI Turb</vt:lpstr>
      <vt:lpstr>PPI Motor</vt:lpstr>
      <vt:lpstr>PPI Switch</vt:lpstr>
      <vt:lpstr>PPI Ac</vt:lpstr>
      <vt:lpstr>PPI Al</vt:lpstr>
      <vt:lpstr>PVXchange</vt:lpstr>
      <vt:lpstr>Precio CU</vt:lpstr>
      <vt:lpstr>IPC</vt:lpstr>
      <vt:lpstr>IRENA Eolico</vt:lpstr>
      <vt:lpstr>Irena Eólico</vt:lpstr>
      <vt:lpstr>NREL Battery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</dc:creator>
  <cp:lastModifiedBy>Federico Sobarzo Lorca</cp:lastModifiedBy>
  <dcterms:created xsi:type="dcterms:W3CDTF">1996-11-27T10:00:04Z</dcterms:created>
  <dcterms:modified xsi:type="dcterms:W3CDTF">2025-05-12T19:01:15Z</dcterms:modified>
</cp:coreProperties>
</file>